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社管委" sheetId="1" r:id="rId1"/>
    <sheet name="十社区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<sst xmlns="http://schemas.openxmlformats.org/spreadsheetml/2006/main" count="92" uniqueCount="44">
  <si>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</si>
  <si>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</si>
  <si>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</si>
  <si>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</si>
  <si>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</si>
  <si>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</si>
  <si>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</si>
  <si>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</si>
  <si>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</si>
  <si>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</si>
  <si>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</si>
  <si>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</si>
  <si>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</si>
  <si>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</si>
  <si>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</si>
  <si>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</si>
  <si>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</si>
  <si>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</si>
  <si>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</si>
  <si>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</si>
  <si>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</si>
  <si>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</si>
  <si>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</si>
  <si>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</si>
  <si>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</si>
  <si>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</si>
  <si>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</si>
  <si>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</si>
  <si>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</si>
  <si>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</si>
  <si>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</si>
  <si>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</si>
  <si>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</si>
  <si>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</si>
  <si>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</si>
  <si>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</si>
  <si>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</si>
  <si>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</si>
  <si>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</si>
  <si>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</si>
  <si>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社区工作管理委员会</t>
  </si>
  <si>
    <t>北街社区场地租赁费6万元。（政府采购预算资金为中小企业100%预留）</t>
  </si>
  <si>
    <t>10个社区</t>
  </si>
  <si>
    <t>十社区经费150万元（政府采购预算资金为中小企业100%预留）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</si>
</sst>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opLeftCell="A7" workbookViewId="0">
      <selection activeCell="AC8" sqref="AC8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33" customHeight="1" spans="1:34">
      <c r="A9" s="25" t="s">
        <v>39</v>
      </c>
      <c r="B9" s="25" t="s">
        <v>40</v>
      </c>
      <c r="C9" s="25">
        <f>+D9+E9+F9</f>
        <v>58</v>
      </c>
      <c r="D9" s="25">
        <v>41</v>
      </c>
      <c r="E9" s="25">
        <v>2</v>
      </c>
      <c r="F9" s="25">
        <v>15</v>
      </c>
      <c r="G9" s="25">
        <f>AA9+AF9+AG9</f>
        <v>60</v>
      </c>
      <c r="H9" s="25">
        <f>I9+J9+K9+M9+N9+O9+P9+Q9+R9+S9+T9+U9</f>
        <v>1105.85302816</v>
      </c>
      <c r="I9" s="25">
        <v>371.9</v>
      </c>
      <c r="J9" s="25">
        <v>3.69</v>
      </c>
      <c r="K9" s="25">
        <f>D9*0.8738</f>
        <v>35.8258</v>
      </c>
      <c r="L9" s="25">
        <f>84763.46/10000*12</f>
        <v>101.716152</v>
      </c>
      <c r="M9" s="25">
        <f>I9*0.12+K9*0.12</f>
        <v>48.927096</v>
      </c>
      <c r="N9" s="25">
        <f>I9*0.16+J9*0.16</f>
        <v>60.0944</v>
      </c>
      <c r="O9" s="25">
        <f>I9*0.065</f>
        <v>24.1735</v>
      </c>
      <c r="P9" s="25">
        <f>I9*0.02</f>
        <v>7.438</v>
      </c>
      <c r="Q9" s="25">
        <v>1.9</v>
      </c>
      <c r="R9" s="25">
        <f>I9*0.0026</f>
        <v>0.96694</v>
      </c>
      <c r="S9" s="25">
        <f>L9*0.06</f>
        <v>6.10296912</v>
      </c>
      <c r="T9" s="25">
        <f>L9*0.02</f>
        <v>2.03432304</v>
      </c>
      <c r="U9" s="25">
        <f>250+9.6+283.2</f>
        <v>542.8</v>
      </c>
      <c r="V9" s="25">
        <f>W9+X9+Y9+Z9</f>
        <v>34.6352</v>
      </c>
      <c r="W9" s="25">
        <v>0.67</v>
      </c>
      <c r="X9" s="25">
        <f>I9*0.02*0.4</f>
        <v>2.9752</v>
      </c>
      <c r="Y9" s="25">
        <v>30.99</v>
      </c>
      <c r="Z9" s="25">
        <v>0</v>
      </c>
      <c r="AA9" s="25">
        <f>AB9+AC9+AD9+AE9</f>
        <v>60</v>
      </c>
      <c r="AB9" s="25">
        <v>54</v>
      </c>
      <c r="AC9" s="25"/>
      <c r="AD9" s="25"/>
      <c r="AE9" s="25">
        <v>6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workbookViewId="0">
      <selection activeCell="A3" sqref="A3:AH3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33" customHeight="1" spans="1:34">
      <c r="A9" s="25" t="s">
        <v>39</v>
      </c>
      <c r="B9" s="25" t="s">
        <v>42</v>
      </c>
      <c r="C9" s="25">
        <f>+D9+E9+F9</f>
        <v>58</v>
      </c>
      <c r="D9" s="25">
        <v>41</v>
      </c>
      <c r="E9" s="25">
        <v>2</v>
      </c>
      <c r="F9" s="25">
        <v>15</v>
      </c>
      <c r="G9" s="25">
        <v>150</v>
      </c>
      <c r="H9" s="25">
        <f>I9+J9+K9+M9+N9+O9+P9+Q9+R9+S9+T9+U9</f>
        <v>1105.85302816</v>
      </c>
      <c r="I9" s="25">
        <v>371.9</v>
      </c>
      <c r="J9" s="25">
        <v>3.69</v>
      </c>
      <c r="K9" s="25">
        <f>D9*0.8738</f>
        <v>35.8258</v>
      </c>
      <c r="L9" s="25">
        <f>84763.46/10000*12</f>
        <v>101.716152</v>
      </c>
      <c r="M9" s="25">
        <f>I9*0.12+K9*0.12</f>
        <v>48.927096</v>
      </c>
      <c r="N9" s="25">
        <f>I9*0.16+J9*0.16</f>
        <v>60.0944</v>
      </c>
      <c r="O9" s="25">
        <f>I9*0.065</f>
        <v>24.1735</v>
      </c>
      <c r="P9" s="25">
        <f>I9*0.02</f>
        <v>7.438</v>
      </c>
      <c r="Q9" s="25">
        <v>1.9</v>
      </c>
      <c r="R9" s="25">
        <f>I9*0.0026</f>
        <v>0.96694</v>
      </c>
      <c r="S9" s="25">
        <f>L9*0.06</f>
        <v>6.10296912</v>
      </c>
      <c r="T9" s="25">
        <f>L9*0.02</f>
        <v>2.03432304</v>
      </c>
      <c r="U9" s="25">
        <f>250+9.6+283.2</f>
        <v>542.8</v>
      </c>
      <c r="V9" s="25">
        <f>W9+X9+Y9+Z9</f>
        <v>34.6352</v>
      </c>
      <c r="W9" s="25">
        <v>0.67</v>
      </c>
      <c r="X9" s="25">
        <f>I9*0.02*0.4</f>
        <v>2.9752</v>
      </c>
      <c r="Y9" s="25">
        <v>30.99</v>
      </c>
      <c r="Z9" s="25">
        <v>0</v>
      </c>
      <c r="AA9" s="25">
        <v>150</v>
      </c>
      <c r="AB9" s="25">
        <v>150</v>
      </c>
      <c r="AC9" s="25"/>
      <c r="AD9" s="25"/>
      <c r="AE9" s="25"/>
      <c r="AF9" s="25"/>
      <c r="AG9" s="25"/>
      <c r="AH9" s="25" t="s">
        <v>43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社管委</vt:lpstr>
      <vt:lpstr>十社区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茱莎芷</cp:lastModifiedBy>
  <dcterms:created xsi:type="dcterms:W3CDTF">2023-05-12T11:15:00Z</dcterms:created>
  <dcterms:modified xsi:type="dcterms:W3CDTF">2025-03-31T03:43:04Z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75A665FBDE764FB780C28F3DF4DC2BDD_12</vt:lpwstr>
  </property>
</Properties>
</file>