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5"/>
  </bookViews>
  <sheets>
    <sheet name="附件1" sheetId="1" r:id="rId1"/>
    <sheet name="附件2" sheetId="2" r:id="rId2"/>
    <sheet name="附件3" sheetId="3" r:id="rId3"/>
    <sheet name="附件4" sheetId="4" r:id="rId4"/>
    <sheet name="附件5" sheetId="10" r:id="rId5"/>
    <sheet name="附件6" sheetId="11" r:id="rId6"/>
  </sheets>
  <definedNames>
    <definedName name="_xlnm.Print_Area" localSheetId="3">附件4!$A$1:$G$20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<sst xmlns="http://schemas.openxmlformats.org/spreadsheetml/2006/main" count="174" uniqueCount="119">
  <si>
    <t>附件1</t>
  </si>
  <si>
    <t>2025年上半年一般公共预算收入执行情况表</t>
  </si>
  <si>
    <t>单位：万元</t>
  </si>
  <si>
    <t>收入分类</t>
  </si>
  <si>
    <t>预算数</t>
  </si>
  <si>
    <t>上半年执行数</t>
  </si>
  <si>
    <r>
      <rPr>
        <b/>
        <sz val="14"/>
        <rFont val="宋体"/>
        <charset val="134"/>
      </rPr>
      <t>占预算</t>
    </r>
    <r>
      <rPr>
        <b/>
        <sz val="14"/>
        <rFont val="Times New Roman"/>
        <charset val="134"/>
      </rPr>
      <t>%</t>
    </r>
  </si>
  <si>
    <t>与上年同期比较</t>
  </si>
  <si>
    <t>同期收入</t>
  </si>
  <si>
    <t>增减额</t>
  </si>
  <si>
    <t>增减%</t>
  </si>
  <si>
    <t>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</si>
  <si>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</si>
  <si>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</si>
  <si>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</si>
  <si>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</si>
  <si>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</si>
  <si>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</si>
  <si>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</si>
  <si>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</si>
  <si>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</si>
  <si>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</si>
  <si>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</si>
  <si>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</si>
  <si>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环境保护税</t>
  </si>
  <si>
    <t>契税</t>
  </si>
  <si>
    <t>二、非税收入</t>
  </si>
  <si>
    <t>专项收入</t>
  </si>
  <si>
    <t xml:space="preserve">         教育费附加收入</t>
  </si>
  <si>
    <t xml:space="preserve">         地方教育附加收入</t>
  </si>
  <si>
    <t xml:space="preserve">         残疾人就业保障金收入</t>
  </si>
  <si>
    <t>行政事业性收费收入</t>
  </si>
  <si>
    <t>罚没收入</t>
  </si>
  <si>
    <t>国有资源有偿使用收入</t>
  </si>
  <si>
    <t>捐赠收入</t>
  </si>
  <si>
    <t>政府住房基金收入</t>
  </si>
  <si>
    <t>其他收入</t>
  </si>
  <si>
    <t>附件2</t>
  </si>
  <si>
    <t>2025年上半年一般公共预算支出执行情况表</t>
  </si>
  <si>
    <t>代码</t>
  </si>
  <si>
    <t>预算科目</t>
  </si>
  <si>
    <r>
      <rPr>
        <b/>
        <sz val="14"/>
        <color theme="1"/>
        <rFont val="宋体"/>
        <charset val="134"/>
        <scheme val="minor"/>
      </rPr>
      <t>占预算</t>
    </r>
    <r>
      <rPr>
        <b/>
        <sz val="14"/>
        <rFont val="Times New Roman"/>
        <charset val="134"/>
      </rPr>
      <t>%</t>
    </r>
  </si>
  <si>
    <t>较去年同期</t>
  </si>
  <si>
    <t>同期数</t>
  </si>
  <si>
    <r>
      <rPr>
        <b/>
        <sz val="14"/>
        <rFont val="宋体"/>
        <charset val="134"/>
      </rPr>
      <t>增减</t>
    </r>
    <r>
      <rPr>
        <b/>
        <sz val="14"/>
        <rFont val="Times New Roman"/>
        <charset val="134"/>
      </rPr>
      <t>%</t>
    </r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</si>
  <si>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</si>
  <si>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</si>
  <si>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</si>
  <si>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</si>
  <si>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</si>
  <si>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</si>
  <si>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</si>
  <si>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</si>
  <si>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</si>
  <si>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</si>
  <si>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</si>
  <si>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</si>
  <si>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</si>
  <si>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</si>
  <si>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</si>
  <si>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</si>
  <si>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</si>
  <si>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</si>
  <si>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</si>
  <si>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</si>
  <si>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</si>
  <si>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</si>
  <si>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</si>
  <si>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</si>
  <si>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附件3</t>
  </si>
  <si>
    <t>2025年上半年政府性基金预算收入执行情况表</t>
  </si>
  <si>
    <t>占预算</t>
  </si>
  <si>
    <t>政府性基金预算收入</t>
  </si>
  <si>
    <t xml:space="preserve">   本级收入</t>
  </si>
  <si>
    <t>一、国有土地使用权出让收入</t>
  </si>
  <si>
    <t>二、城市基础设施配套费收入</t>
  </si>
  <si>
    <t>三、污水处理费收入</t>
  </si>
  <si>
    <t>四、其他政府性基金专项债务对应项目专项收入</t>
  </si>
  <si>
    <t xml:space="preserve">    转移性收入</t>
  </si>
  <si>
    <t>五、政府性基金转移支付收入</t>
  </si>
  <si>
    <t>六、债务转贷收入</t>
  </si>
  <si>
    <t>附件4</t>
  </si>
  <si>
    <t>2025年上半年政府性基金预算支出执行情况表</t>
  </si>
  <si>
    <t>支出项目</t>
  </si>
  <si>
    <t>政府性基金预算支出</t>
  </si>
  <si>
    <t>一、城乡社区支出</t>
  </si>
  <si>
    <t xml:space="preserve">      其中：国有土地使用权出让收入安排的支出</t>
  </si>
  <si>
    <t xml:space="preserve">            城市基础设施配套费安排的支出</t>
  </si>
  <si>
    <t xml:space="preserve">            污水处理费安排的支出</t>
  </si>
  <si>
    <t xml:space="preserve">            超长期特别国债安排的支出</t>
  </si>
  <si>
    <t>二、农林水支出</t>
  </si>
  <si>
    <t>三、交通运输支出</t>
  </si>
  <si>
    <t>四、资源勘探信息支出</t>
  </si>
  <si>
    <t>五、其他支出</t>
  </si>
  <si>
    <t xml:space="preserve">      其中：其他政府性基金及对应专项债务收入安排的支出</t>
  </si>
  <si>
    <t xml:space="preserve">            彩票公益金安排的支出</t>
  </si>
  <si>
    <t>六、债务还本付息支出</t>
  </si>
  <si>
    <t>七、转移性支出</t>
  </si>
  <si>
    <t xml:space="preserve">      其中：政府性基金补助支出</t>
  </si>
  <si>
    <t>附件5</t>
  </si>
  <si>
    <t>2025年上半年社会保险基金预算收入执行情况表</t>
  </si>
  <si>
    <t>项目</t>
  </si>
  <si>
    <t>社会保险基金收入合计</t>
  </si>
  <si>
    <t xml:space="preserve">          其中：保险费收入</t>
  </si>
  <si>
    <t xml:space="preserve">                财政补贴收入</t>
  </si>
  <si>
    <t xml:space="preserve">                利息收入</t>
  </si>
  <si>
    <t xml:space="preserve">                转移收入</t>
  </si>
  <si>
    <t xml:space="preserve">                其他收入</t>
  </si>
  <si>
    <t>一、城乡居民基本养老保险基金收入</t>
  </si>
  <si>
    <t>二、机关事业单位养老保险基金收入</t>
  </si>
  <si>
    <t>附件6</t>
  </si>
  <si>
    <t>2025年上半年社会保险基金预算支出执行情况表</t>
  </si>
  <si>
    <t>社会保险基金支出合计</t>
  </si>
  <si>
    <t xml:space="preserve">          其中：社会保险待遇支出</t>
  </si>
  <si>
    <t xml:space="preserve">                上解上级支出</t>
  </si>
  <si>
    <t>一、城乡居民基本养老保险基金支出</t>
  </si>
  <si>
    <t xml:space="preserve">          其中：城乡居民基本养老保险待遇支出</t>
  </si>
  <si>
    <t>二、机关事业单位养老保险基金支出</t>
  </si>
  <si>
    <t xml:space="preserve">          其中：基本养老金待遇支出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</si>
</sst>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0" borderId="0" applyBorder="0"/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" fontId="2" fillId="0" borderId="0" xfId="49" applyNumberFormat="1" applyFont="1" applyFill="1" applyAlignment="1"/>
    <xf numFmtId="0" fontId="0" fillId="0" borderId="0" xfId="0" applyFill="1" applyAlignment="1">
      <alignment horizontal="center" vertical="center"/>
    </xf>
    <xf numFmtId="1" fontId="3" fillId="0" borderId="0" xfId="49" applyNumberFormat="1" applyFont="1" applyFill="1" applyAlignment="1">
      <alignment horizontal="center" vertical="center"/>
    </xf>
    <xf numFmtId="1" fontId="3" fillId="0" borderId="0" xfId="49" applyNumberFormat="1" applyFont="1" applyFill="1" applyAlignment="1">
      <alignment vertical="center"/>
    </xf>
    <xf numFmtId="1" fontId="4" fillId="0" borderId="0" xfId="49" applyNumberFormat="1" applyFont="1" applyFill="1" applyAlignment="1">
      <alignment horizontal="right" vertical="center"/>
    </xf>
    <xf numFmtId="1" fontId="4" fillId="0" borderId="0" xfId="49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" fontId="2" fillId="0" borderId="0" xfId="49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1" fontId="2" fillId="0" borderId="0" xfId="49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" fontId="2" fillId="0" borderId="0" xfId="49" applyNumberFormat="1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0" fontId="14" fillId="0" borderId="1" xfId="5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center"/>
    </xf>
    <xf numFmtId="176" fontId="16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14" fillId="0" borderId="1" xfId="0" applyNumberFormat="1" applyFont="1" applyFill="1" applyBorder="1" applyAlignment="1">
      <alignment horizontal="center"/>
    </xf>
    <xf numFmtId="0" fontId="1" fillId="0" borderId="0" xfId="0" applyFont="1" applyFill="1">
      <alignment vertical="center"/>
    </xf>
    <xf numFmtId="1" fontId="2" fillId="0" borderId="0" xfId="49" applyNumberFormat="1" applyFont="1" applyFill="1"/>
    <xf numFmtId="0" fontId="6" fillId="0" borderId="6" xfId="50" applyFont="1" applyFill="1" applyBorder="1" applyAlignment="1">
      <alignment horizontal="center" vertical="center"/>
    </xf>
    <xf numFmtId="177" fontId="6" fillId="0" borderId="6" xfId="50" applyNumberFormat="1" applyFont="1" applyFill="1" applyBorder="1" applyAlignment="1">
      <alignment horizontal="center" vertical="center"/>
    </xf>
    <xf numFmtId="2" fontId="6" fillId="0" borderId="6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/>
    </xf>
    <xf numFmtId="177" fontId="6" fillId="0" borderId="7" xfId="50" applyNumberFormat="1" applyFont="1" applyFill="1" applyBorder="1" applyAlignment="1">
      <alignment horizontal="center" vertical="center"/>
    </xf>
    <xf numFmtId="2" fontId="6" fillId="0" borderId="7" xfId="49" applyNumberFormat="1" applyFont="1" applyFill="1" applyBorder="1" applyAlignment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0" fontId="18" fillId="0" borderId="1" xfId="50" applyFont="1" applyFill="1" applyBorder="1" applyAlignment="1">
      <alignment horizontal="center" vertical="center"/>
    </xf>
    <xf numFmtId="177" fontId="18" fillId="0" borderId="1" xfId="50" applyNumberFormat="1" applyFont="1" applyFill="1" applyBorder="1" applyAlignment="1">
      <alignment horizontal="center" vertical="center"/>
    </xf>
    <xf numFmtId="2" fontId="14" fillId="0" borderId="1" xfId="49" applyNumberFormat="1" applyFont="1" applyFill="1" applyBorder="1" applyAlignment="1">
      <alignment horizontal="center" vertical="center"/>
    </xf>
    <xf numFmtId="1" fontId="14" fillId="0" borderId="1" xfId="49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/>
    </xf>
    <xf numFmtId="0" fontId="17" fillId="0" borderId="1" xfId="50" applyFont="1" applyFill="1" applyBorder="1" applyAlignment="1">
      <alignment vertical="center"/>
    </xf>
    <xf numFmtId="0" fontId="14" fillId="0" borderId="1" xfId="50" applyFont="1" applyFill="1" applyBorder="1" applyAlignment="1">
      <alignment horizontal="center" vertical="center"/>
    </xf>
    <xf numFmtId="177" fontId="14" fillId="0" borderId="1" xfId="50" applyNumberFormat="1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left" vertical="center" indent="2"/>
    </xf>
    <xf numFmtId="1" fontId="14" fillId="0" borderId="1" xfId="5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vertical="center"/>
    </xf>
    <xf numFmtId="0" fontId="15" fillId="0" borderId="1" xfId="0" applyFont="1" applyFill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999总决算" xfId="49"/>
    <cellStyle name="常规_2008年预算表格" xfId="50"/>
    <cellStyle name="常规_zxqk0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opLeftCell="A4" workbookViewId="0">
      <selection activeCell="I8" sqref="I8"/>
    </sheetView>
  </sheetViews>
  <sheetFormatPr defaultColWidth="9" defaultRowHeight="14.4" outlineLevelCol="6"/>
  <cols>
    <col min="1" max="1" width="42" style="1" customWidth="1"/>
    <col min="2" max="2" width="17.7777777777778" style="1" customWidth="1"/>
    <col min="3" max="3" width="17.3611111111111" style="1" customWidth="1"/>
    <col min="4" max="4" width="19" style="1" customWidth="1"/>
    <col min="5" max="5" width="16.1111111111111" style="1" customWidth="1"/>
    <col min="6" max="6" width="18.787037037037" style="1" customWidth="1"/>
    <col min="7" max="7" width="15.9722222222222" style="1" customWidth="1"/>
    <col min="8" max="8" width="9" style="1"/>
    <col min="9" max="9" width="14.3333333333333" style="1"/>
    <col min="10" max="16384" width="9" style="1"/>
  </cols>
  <sheetData>
    <row r="1" ht="17.4" spans="1:1">
      <c r="A1" s="63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ht="23" customHeight="1" spans="1:7">
      <c r="A3" s="5"/>
      <c r="B3" s="5"/>
      <c r="C3" s="5"/>
      <c r="E3" s="5"/>
      <c r="F3" s="5"/>
      <c r="G3" s="7" t="s">
        <v>2</v>
      </c>
    </row>
    <row r="4" s="45" customFormat="1" ht="25" customHeight="1" spans="1:7">
      <c r="A4" s="64" t="s">
        <v>3</v>
      </c>
      <c r="B4" s="64" t="s">
        <v>4</v>
      </c>
      <c r="C4" s="65" t="s">
        <v>5</v>
      </c>
      <c r="D4" s="66" t="s">
        <v>6</v>
      </c>
      <c r="E4" s="67" t="s">
        <v>7</v>
      </c>
      <c r="F4" s="67"/>
      <c r="G4" s="67"/>
    </row>
    <row r="5" s="62" customFormat="1" ht="22" customHeight="1" spans="1:7">
      <c r="A5" s="68"/>
      <c r="B5" s="68"/>
      <c r="C5" s="69"/>
      <c r="D5" s="70"/>
      <c r="E5" s="71" t="s">
        <v>8</v>
      </c>
      <c r="F5" s="67" t="s">
        <v>9</v>
      </c>
      <c r="G5" s="72" t="s">
        <v>10</v>
      </c>
    </row>
    <row r="6" s="62" customFormat="1" ht="22" customHeight="1" spans="1:7">
      <c r="A6" s="73" t="s">
        <v>11</v>
      </c>
      <c r="B6" s="74">
        <f t="shared" ref="B6:F6" si="0">B7+B21</f>
        <v>41552</v>
      </c>
      <c r="C6" s="75">
        <f t="shared" si="0"/>
        <v>28298</v>
      </c>
      <c r="D6" s="76">
        <f>C6/B6*100</f>
        <v>68.1026184058529</v>
      </c>
      <c r="E6" s="77">
        <f t="shared" si="0"/>
        <v>24455</v>
      </c>
      <c r="F6" s="77">
        <f t="shared" si="0"/>
        <v>3843</v>
      </c>
      <c r="G6" s="78">
        <f t="shared" ref="G6:G28" si="1">F6/E6*100</f>
        <v>15.7145777959517</v>
      </c>
    </row>
    <row r="7" ht="16" customHeight="1" spans="1:7">
      <c r="A7" s="79" t="s">
        <v>12</v>
      </c>
      <c r="B7" s="80">
        <f>SUM(B8:B20)</f>
        <v>21192</v>
      </c>
      <c r="C7" s="81">
        <f>SUM(C8:C20)</f>
        <v>8789</v>
      </c>
      <c r="D7" s="76">
        <f t="shared" ref="D7:D28" si="2">C7/B7*100</f>
        <v>41.4731974329936</v>
      </c>
      <c r="E7" s="80">
        <f>SUM(E8:E20)</f>
        <v>9981</v>
      </c>
      <c r="F7" s="77">
        <f t="shared" ref="F7:F28" si="3">C7-E7</f>
        <v>-1192</v>
      </c>
      <c r="G7" s="78">
        <f t="shared" si="1"/>
        <v>-11.9426911131149</v>
      </c>
    </row>
    <row r="8" ht="16" customHeight="1" spans="1:7">
      <c r="A8" s="82" t="s">
        <v>13</v>
      </c>
      <c r="B8" s="80">
        <v>8409</v>
      </c>
      <c r="C8" s="81">
        <v>3547</v>
      </c>
      <c r="D8" s="76">
        <f t="shared" si="2"/>
        <v>42.1809965513141</v>
      </c>
      <c r="E8" s="81">
        <v>3502</v>
      </c>
      <c r="F8" s="77">
        <f t="shared" si="3"/>
        <v>45</v>
      </c>
      <c r="G8" s="78">
        <f t="shared" si="1"/>
        <v>1.28498001142204</v>
      </c>
    </row>
    <row r="9" ht="16" customHeight="1" spans="1:7">
      <c r="A9" s="82" t="s">
        <v>14</v>
      </c>
      <c r="B9" s="80">
        <v>1250</v>
      </c>
      <c r="C9" s="81">
        <v>746</v>
      </c>
      <c r="D9" s="76">
        <f t="shared" si="2"/>
        <v>59.68</v>
      </c>
      <c r="E9" s="81">
        <v>771</v>
      </c>
      <c r="F9" s="77">
        <f t="shared" si="3"/>
        <v>-25</v>
      </c>
      <c r="G9" s="78">
        <f t="shared" si="1"/>
        <v>-3.24254215304799</v>
      </c>
    </row>
    <row r="10" ht="16" customHeight="1" spans="1:7">
      <c r="A10" s="82" t="s">
        <v>15</v>
      </c>
      <c r="B10" s="80">
        <v>420</v>
      </c>
      <c r="C10" s="81">
        <v>135</v>
      </c>
      <c r="D10" s="76">
        <f t="shared" si="2"/>
        <v>32.1428571428571</v>
      </c>
      <c r="E10" s="81">
        <v>153</v>
      </c>
      <c r="F10" s="77">
        <f t="shared" si="3"/>
        <v>-18</v>
      </c>
      <c r="G10" s="78">
        <f t="shared" si="1"/>
        <v>-11.7647058823529</v>
      </c>
    </row>
    <row r="11" ht="16" customHeight="1" spans="1:7">
      <c r="A11" s="82" t="s">
        <v>16</v>
      </c>
      <c r="B11" s="80">
        <v>29</v>
      </c>
      <c r="C11" s="81">
        <v>62</v>
      </c>
      <c r="D11" s="76">
        <f t="shared" si="2"/>
        <v>213.793103448276</v>
      </c>
      <c r="E11" s="81">
        <v>8</v>
      </c>
      <c r="F11" s="77">
        <f t="shared" si="3"/>
        <v>54</v>
      </c>
      <c r="G11" s="78">
        <f t="shared" si="1"/>
        <v>675</v>
      </c>
    </row>
    <row r="12" ht="16" customHeight="1" spans="1:7">
      <c r="A12" s="82" t="s">
        <v>17</v>
      </c>
      <c r="B12" s="80">
        <v>1457</v>
      </c>
      <c r="C12" s="81">
        <v>650</v>
      </c>
      <c r="D12" s="76">
        <f t="shared" si="2"/>
        <v>44.6122168840082</v>
      </c>
      <c r="E12" s="81">
        <v>657</v>
      </c>
      <c r="F12" s="77">
        <f t="shared" si="3"/>
        <v>-7</v>
      </c>
      <c r="G12" s="78">
        <f t="shared" si="1"/>
        <v>-1.06544901065449</v>
      </c>
    </row>
    <row r="13" ht="16" customHeight="1" spans="1:7">
      <c r="A13" s="82" t="s">
        <v>18</v>
      </c>
      <c r="B13" s="80">
        <v>997</v>
      </c>
      <c r="C13" s="81">
        <v>440</v>
      </c>
      <c r="D13" s="76">
        <f t="shared" si="2"/>
        <v>44.1323971915747</v>
      </c>
      <c r="E13" s="81">
        <v>444</v>
      </c>
      <c r="F13" s="77">
        <f t="shared" si="3"/>
        <v>-4</v>
      </c>
      <c r="G13" s="78">
        <f t="shared" si="1"/>
        <v>-0.900900900900901</v>
      </c>
    </row>
    <row r="14" ht="16" customHeight="1" spans="1:7">
      <c r="A14" s="82" t="s">
        <v>19</v>
      </c>
      <c r="B14" s="80">
        <v>543</v>
      </c>
      <c r="C14" s="81">
        <v>272</v>
      </c>
      <c r="D14" s="76">
        <f t="shared" si="2"/>
        <v>50.0920810313076</v>
      </c>
      <c r="E14" s="81">
        <v>254</v>
      </c>
      <c r="F14" s="77">
        <f t="shared" si="3"/>
        <v>18</v>
      </c>
      <c r="G14" s="78">
        <f t="shared" si="1"/>
        <v>7.08661417322835</v>
      </c>
    </row>
    <row r="15" ht="16" customHeight="1" spans="1:7">
      <c r="A15" s="82" t="s">
        <v>20</v>
      </c>
      <c r="B15" s="80">
        <v>2455</v>
      </c>
      <c r="C15" s="81">
        <v>1042</v>
      </c>
      <c r="D15" s="76">
        <f t="shared" si="2"/>
        <v>42.4439918533605</v>
      </c>
      <c r="E15" s="81">
        <v>875</v>
      </c>
      <c r="F15" s="77">
        <f t="shared" si="3"/>
        <v>167</v>
      </c>
      <c r="G15" s="78">
        <f t="shared" si="1"/>
        <v>19.0857142857143</v>
      </c>
    </row>
    <row r="16" ht="16" customHeight="1" spans="1:7">
      <c r="A16" s="82" t="s">
        <v>21</v>
      </c>
      <c r="B16" s="80">
        <v>642</v>
      </c>
      <c r="C16" s="81">
        <v>-254</v>
      </c>
      <c r="D16" s="76">
        <f t="shared" si="2"/>
        <v>-39.5638629283489</v>
      </c>
      <c r="E16" s="81">
        <v>288</v>
      </c>
      <c r="F16" s="77">
        <f t="shared" si="3"/>
        <v>-542</v>
      </c>
      <c r="G16" s="78">
        <f t="shared" si="1"/>
        <v>-188.194444444444</v>
      </c>
    </row>
    <row r="17" ht="16" customHeight="1" spans="1:7">
      <c r="A17" s="82" t="s">
        <v>22</v>
      </c>
      <c r="B17" s="80">
        <v>1882</v>
      </c>
      <c r="C17" s="81">
        <v>1033</v>
      </c>
      <c r="D17" s="76">
        <f t="shared" si="2"/>
        <v>54.8884165781084</v>
      </c>
      <c r="E17" s="81">
        <v>983</v>
      </c>
      <c r="F17" s="77">
        <f t="shared" si="3"/>
        <v>50</v>
      </c>
      <c r="G17" s="78">
        <f t="shared" si="1"/>
        <v>5.08646998982706</v>
      </c>
    </row>
    <row r="18" ht="16" customHeight="1" spans="1:7">
      <c r="A18" s="82" t="s">
        <v>23</v>
      </c>
      <c r="B18" s="80">
        <v>1676</v>
      </c>
      <c r="C18" s="81">
        <v>83</v>
      </c>
      <c r="D18" s="76">
        <f t="shared" si="2"/>
        <v>4.95226730310263</v>
      </c>
      <c r="E18" s="81">
        <v>1427</v>
      </c>
      <c r="F18" s="77">
        <f t="shared" si="3"/>
        <v>-1344</v>
      </c>
      <c r="G18" s="78">
        <f t="shared" si="1"/>
        <v>-94.1836019621584</v>
      </c>
    </row>
    <row r="19" ht="16" customHeight="1" spans="1:7">
      <c r="A19" s="82" t="s">
        <v>24</v>
      </c>
      <c r="B19" s="80">
        <v>54</v>
      </c>
      <c r="C19" s="81">
        <v>31</v>
      </c>
      <c r="D19" s="76">
        <f t="shared" si="2"/>
        <v>57.4074074074074</v>
      </c>
      <c r="E19" s="81">
        <v>27</v>
      </c>
      <c r="F19" s="77">
        <f t="shared" si="3"/>
        <v>4</v>
      </c>
      <c r="G19" s="78">
        <f t="shared" si="1"/>
        <v>14.8148148148148</v>
      </c>
    </row>
    <row r="20" ht="16" customHeight="1" spans="1:7">
      <c r="A20" s="82" t="s">
        <v>25</v>
      </c>
      <c r="B20" s="80">
        <v>1378</v>
      </c>
      <c r="C20" s="81">
        <v>1002</v>
      </c>
      <c r="D20" s="76">
        <f t="shared" si="2"/>
        <v>72.7140783744557</v>
      </c>
      <c r="E20" s="81">
        <v>592</v>
      </c>
      <c r="F20" s="77">
        <f t="shared" si="3"/>
        <v>410</v>
      </c>
      <c r="G20" s="78">
        <f t="shared" si="1"/>
        <v>69.2567567567568</v>
      </c>
    </row>
    <row r="21" ht="16" customHeight="1" spans="1:7">
      <c r="A21" s="79" t="s">
        <v>26</v>
      </c>
      <c r="B21" s="83">
        <f>SUM(B23:B31)</f>
        <v>20360</v>
      </c>
      <c r="C21" s="81">
        <f>SUM(C22,C26:C31)</f>
        <v>19509</v>
      </c>
      <c r="D21" s="76">
        <f t="shared" si="2"/>
        <v>95.8202357563851</v>
      </c>
      <c r="E21" s="83">
        <f>E22+E26+E27+E28+E29+E30+E31</f>
        <v>14474</v>
      </c>
      <c r="F21" s="77">
        <f t="shared" si="3"/>
        <v>5035</v>
      </c>
      <c r="G21" s="78">
        <f t="shared" si="1"/>
        <v>34.7865137487909</v>
      </c>
    </row>
    <row r="22" ht="16" customHeight="1" spans="1:7">
      <c r="A22" s="82" t="s">
        <v>27</v>
      </c>
      <c r="B22" s="83">
        <f>SUM(B23:B25)</f>
        <v>1861</v>
      </c>
      <c r="C22" s="83">
        <f>SUM(C23:C25)</f>
        <v>895</v>
      </c>
      <c r="D22" s="76">
        <f t="shared" si="2"/>
        <v>48.0924234282644</v>
      </c>
      <c r="E22" s="83">
        <f>E23+E24+E25</f>
        <v>1077</v>
      </c>
      <c r="F22" s="77">
        <f t="shared" si="3"/>
        <v>-182</v>
      </c>
      <c r="G22" s="78">
        <f t="shared" si="1"/>
        <v>-16.8987929433612</v>
      </c>
    </row>
    <row r="23" ht="16" customHeight="1" spans="1:7">
      <c r="A23" s="84" t="s">
        <v>28</v>
      </c>
      <c r="B23" s="80">
        <v>850.7</v>
      </c>
      <c r="C23" s="81">
        <v>379</v>
      </c>
      <c r="D23" s="76">
        <f t="shared" si="2"/>
        <v>44.5515457858234</v>
      </c>
      <c r="E23" s="83">
        <v>383</v>
      </c>
      <c r="F23" s="77">
        <f t="shared" si="3"/>
        <v>-4</v>
      </c>
      <c r="G23" s="78">
        <f t="shared" si="1"/>
        <v>-1.0443864229765</v>
      </c>
    </row>
    <row r="24" ht="16" customHeight="1" spans="1:7">
      <c r="A24" s="84" t="s">
        <v>29</v>
      </c>
      <c r="B24" s="80">
        <v>378.3</v>
      </c>
      <c r="C24" s="81">
        <v>203</v>
      </c>
      <c r="D24" s="76">
        <f t="shared" si="2"/>
        <v>53.6611155167856</v>
      </c>
      <c r="E24" s="83">
        <v>204</v>
      </c>
      <c r="F24" s="77">
        <f t="shared" si="3"/>
        <v>-1</v>
      </c>
      <c r="G24" s="78">
        <f t="shared" si="1"/>
        <v>-0.490196078431373</v>
      </c>
    </row>
    <row r="25" ht="16" customHeight="1" spans="1:7">
      <c r="A25" s="84" t="s">
        <v>30</v>
      </c>
      <c r="B25" s="80">
        <v>632</v>
      </c>
      <c r="C25" s="81">
        <v>313</v>
      </c>
      <c r="D25" s="76">
        <f t="shared" si="2"/>
        <v>49.5253164556962</v>
      </c>
      <c r="E25" s="83">
        <v>490</v>
      </c>
      <c r="F25" s="77">
        <f t="shared" si="3"/>
        <v>-177</v>
      </c>
      <c r="G25" s="78">
        <f t="shared" si="1"/>
        <v>-36.1224489795918</v>
      </c>
    </row>
    <row r="26" ht="16" customHeight="1" spans="1:7">
      <c r="A26" s="82" t="s">
        <v>31</v>
      </c>
      <c r="B26" s="80">
        <v>3016</v>
      </c>
      <c r="C26" s="81">
        <v>1117</v>
      </c>
      <c r="D26" s="76">
        <f t="shared" si="2"/>
        <v>37.0358090185676</v>
      </c>
      <c r="E26" s="83">
        <v>1575</v>
      </c>
      <c r="F26" s="77">
        <f t="shared" si="3"/>
        <v>-458</v>
      </c>
      <c r="G26" s="78">
        <f t="shared" si="1"/>
        <v>-29.0793650793651</v>
      </c>
    </row>
    <row r="27" ht="16" customHeight="1" spans="1:7">
      <c r="A27" s="82" t="s">
        <v>32</v>
      </c>
      <c r="B27" s="80">
        <v>3450</v>
      </c>
      <c r="C27" s="81">
        <v>1172</v>
      </c>
      <c r="D27" s="76">
        <f t="shared" si="2"/>
        <v>33.9710144927536</v>
      </c>
      <c r="E27" s="83">
        <v>984</v>
      </c>
      <c r="F27" s="77">
        <f t="shared" si="3"/>
        <v>188</v>
      </c>
      <c r="G27" s="78">
        <f t="shared" si="1"/>
        <v>19.1056910569106</v>
      </c>
    </row>
    <row r="28" ht="16" customHeight="1" spans="1:7">
      <c r="A28" s="82" t="s">
        <v>33</v>
      </c>
      <c r="B28" s="80">
        <v>11755</v>
      </c>
      <c r="C28" s="81">
        <v>16165</v>
      </c>
      <c r="D28" s="76">
        <f t="shared" si="2"/>
        <v>137.515950659294</v>
      </c>
      <c r="E28" s="83">
        <v>10695</v>
      </c>
      <c r="F28" s="77">
        <f t="shared" si="3"/>
        <v>5470</v>
      </c>
      <c r="G28" s="78">
        <f t="shared" si="1"/>
        <v>51.1453950444133</v>
      </c>
    </row>
    <row r="29" ht="16" customHeight="1" spans="1:7">
      <c r="A29" s="82" t="s">
        <v>34</v>
      </c>
      <c r="B29" s="80"/>
      <c r="C29" s="81"/>
      <c r="D29" s="76"/>
      <c r="E29" s="83"/>
      <c r="F29" s="77"/>
      <c r="G29" s="78"/>
    </row>
    <row r="30" ht="16" customHeight="1" spans="1:7">
      <c r="A30" s="82" t="s">
        <v>35</v>
      </c>
      <c r="B30" s="80">
        <v>278</v>
      </c>
      <c r="C30" s="81">
        <v>160</v>
      </c>
      <c r="D30" s="76">
        <f>C30/B30*100</f>
        <v>57.5539568345324</v>
      </c>
      <c r="E30" s="83">
        <v>143</v>
      </c>
      <c r="F30" s="77">
        <f>C30-E30</f>
        <v>17</v>
      </c>
      <c r="G30" s="78">
        <f>F30/E30*100</f>
        <v>11.8881118881119</v>
      </c>
    </row>
    <row r="31" ht="16" customHeight="1" spans="1:7">
      <c r="A31" s="82" t="s">
        <v>36</v>
      </c>
      <c r="B31" s="80"/>
      <c r="C31" s="81"/>
      <c r="D31" s="76"/>
      <c r="E31" s="85"/>
      <c r="F31" s="77"/>
      <c r="G31" s="78"/>
    </row>
  </sheetData>
  <mergeCells count="6">
    <mergeCell ref="A2:G2"/>
    <mergeCell ref="E4:G4"/>
    <mergeCell ref="A4:A5"/>
    <mergeCell ref="B4:B5"/>
    <mergeCell ref="C4:C5"/>
    <mergeCell ref="D4:D5"/>
  </mergeCells>
  <pageMargins left="0.629861111111111" right="0.700694444444445" top="0.751388888888889" bottom="0.751388888888889" header="0.298611111111111" footer="0.472222222222222"/>
  <pageSetup paperSize="9" scale="9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4" workbookViewId="0">
      <selection activeCell="L20" sqref="L20"/>
    </sheetView>
  </sheetViews>
  <sheetFormatPr defaultColWidth="9" defaultRowHeight="14.4" outlineLevelCol="7"/>
  <cols>
    <col min="1" max="1" width="9" style="1"/>
    <col min="2" max="2" width="37.7777777777778" style="1" customWidth="1"/>
    <col min="3" max="3" width="17.7777777777778" style="1" customWidth="1"/>
    <col min="4" max="4" width="17.3611111111111" style="4" customWidth="1"/>
    <col min="5" max="5" width="19" style="1" customWidth="1"/>
    <col min="6" max="6" width="10.3333333333333" style="1" customWidth="1"/>
    <col min="7" max="7" width="9" style="1"/>
    <col min="8" max="8" width="9.77777777777778" style="1" customWidth="1"/>
    <col min="9" max="16384" width="9" style="1"/>
  </cols>
  <sheetData>
    <row r="1" ht="17.4" spans="1:2">
      <c r="A1" s="47" t="s">
        <v>37</v>
      </c>
      <c r="B1" s="47"/>
    </row>
    <row r="2" ht="31.8" spans="1:8">
      <c r="A2" s="5" t="s">
        <v>38</v>
      </c>
      <c r="B2" s="5"/>
      <c r="C2" s="5"/>
      <c r="D2" s="5"/>
      <c r="E2" s="5"/>
      <c r="F2" s="5"/>
      <c r="G2" s="5"/>
      <c r="H2" s="5"/>
    </row>
    <row r="3" ht="31.8" spans="2:8">
      <c r="B3" s="5"/>
      <c r="C3" s="5"/>
      <c r="D3" s="5"/>
      <c r="E3" s="7" t="s">
        <v>2</v>
      </c>
      <c r="F3" s="7"/>
      <c r="G3" s="7"/>
      <c r="H3" s="7"/>
    </row>
    <row r="4" s="45" customFormat="1" ht="25" customHeight="1" spans="1:8">
      <c r="A4" s="48" t="s">
        <v>39</v>
      </c>
      <c r="B4" s="48" t="s">
        <v>40</v>
      </c>
      <c r="C4" s="48" t="s">
        <v>4</v>
      </c>
      <c r="D4" s="48" t="s">
        <v>5</v>
      </c>
      <c r="E4" s="48" t="s">
        <v>41</v>
      </c>
      <c r="F4" s="10" t="s">
        <v>42</v>
      </c>
      <c r="G4" s="10"/>
      <c r="H4" s="10"/>
    </row>
    <row r="5" s="46" customFormat="1" ht="17.4" spans="1:8">
      <c r="A5" s="49"/>
      <c r="B5" s="49"/>
      <c r="C5" s="49"/>
      <c r="D5" s="49"/>
      <c r="E5" s="49"/>
      <c r="F5" s="11" t="s">
        <v>43</v>
      </c>
      <c r="G5" s="11" t="s">
        <v>9</v>
      </c>
      <c r="H5" s="10" t="s">
        <v>44</v>
      </c>
    </row>
    <row r="6" s="46" customFormat="1" ht="22" customHeight="1" spans="1:8">
      <c r="A6" s="50" t="s">
        <v>45</v>
      </c>
      <c r="B6" s="51"/>
      <c r="C6" s="52">
        <f t="shared" ref="C6:G6" si="0">SUM(C7:C29)</f>
        <v>194690</v>
      </c>
      <c r="D6" s="52">
        <f t="shared" si="0"/>
        <v>146663</v>
      </c>
      <c r="E6" s="53">
        <f>D6/C6*100</f>
        <v>75.3315527248446</v>
      </c>
      <c r="F6" s="52">
        <f>SUM(F7:F29)</f>
        <v>137704</v>
      </c>
      <c r="G6" s="52">
        <f>D6-F6</f>
        <v>8959</v>
      </c>
      <c r="H6" s="54">
        <f>G6/F6*100</f>
        <v>6.50598384941614</v>
      </c>
    </row>
    <row r="7" ht="16" customHeight="1" spans="1:8">
      <c r="A7" s="55">
        <v>201</v>
      </c>
      <c r="B7" s="56" t="s">
        <v>46</v>
      </c>
      <c r="C7" s="57">
        <v>24620</v>
      </c>
      <c r="D7" s="57">
        <v>22677</v>
      </c>
      <c r="E7" s="58">
        <f>D7/C7*100</f>
        <v>92.1080422420796</v>
      </c>
      <c r="F7" s="57">
        <v>16425</v>
      </c>
      <c r="G7" s="57">
        <f>D7-F7</f>
        <v>6252</v>
      </c>
      <c r="H7" s="59">
        <f t="shared" ref="H7:H20" si="1">G7/F7*100</f>
        <v>38.0639269406393</v>
      </c>
    </row>
    <row r="8" ht="16" customHeight="1" spans="1:8">
      <c r="A8" s="55">
        <v>203</v>
      </c>
      <c r="B8" s="56" t="s">
        <v>47</v>
      </c>
      <c r="C8" s="57"/>
      <c r="D8" s="57"/>
      <c r="E8" s="58"/>
      <c r="F8" s="60"/>
      <c r="G8" s="57"/>
      <c r="H8" s="60"/>
    </row>
    <row r="9" ht="16" customHeight="1" spans="1:8">
      <c r="A9" s="55">
        <v>204</v>
      </c>
      <c r="B9" s="56" t="s">
        <v>48</v>
      </c>
      <c r="C9" s="57">
        <v>8095</v>
      </c>
      <c r="D9" s="57">
        <v>4688</v>
      </c>
      <c r="E9" s="58">
        <f>D9/C9*100</f>
        <v>57.9122915379864</v>
      </c>
      <c r="F9" s="57">
        <v>3819</v>
      </c>
      <c r="G9" s="57">
        <f t="shared" ref="G8:G29" si="2">D9-F9</f>
        <v>869</v>
      </c>
      <c r="H9" s="59">
        <f>G9/F9*100</f>
        <v>22.7546478135638</v>
      </c>
    </row>
    <row r="10" ht="16" customHeight="1" spans="1:8">
      <c r="A10" s="55">
        <v>205</v>
      </c>
      <c r="B10" s="56" t="s">
        <v>49</v>
      </c>
      <c r="C10" s="57">
        <v>50620</v>
      </c>
      <c r="D10" s="57">
        <v>36618</v>
      </c>
      <c r="E10" s="58">
        <f t="shared" ref="E8:E28" si="3">D10/C10*100</f>
        <v>72.3389964440932</v>
      </c>
      <c r="F10" s="57">
        <v>29421</v>
      </c>
      <c r="G10" s="57">
        <f t="shared" si="2"/>
        <v>7197</v>
      </c>
      <c r="H10" s="59">
        <f t="shared" si="1"/>
        <v>24.4621188946671</v>
      </c>
    </row>
    <row r="11" ht="16" customHeight="1" spans="1:8">
      <c r="A11" s="55">
        <v>206</v>
      </c>
      <c r="B11" s="56" t="s">
        <v>50</v>
      </c>
      <c r="C11" s="57">
        <v>273</v>
      </c>
      <c r="D11" s="57">
        <v>1118</v>
      </c>
      <c r="E11" s="58">
        <f t="shared" si="3"/>
        <v>409.52380952381</v>
      </c>
      <c r="F11" s="57">
        <v>1854</v>
      </c>
      <c r="G11" s="57">
        <f t="shared" si="2"/>
        <v>-736</v>
      </c>
      <c r="H11" s="59">
        <f t="shared" si="1"/>
        <v>-39.697950377562</v>
      </c>
    </row>
    <row r="12" ht="16" customHeight="1" spans="1:8">
      <c r="A12" s="55">
        <v>207</v>
      </c>
      <c r="B12" s="56" t="s">
        <v>51</v>
      </c>
      <c r="C12" s="57">
        <v>2822</v>
      </c>
      <c r="D12" s="57">
        <v>2943</v>
      </c>
      <c r="E12" s="58">
        <f t="shared" si="3"/>
        <v>104.287739192062</v>
      </c>
      <c r="F12" s="57">
        <v>1835</v>
      </c>
      <c r="G12" s="57">
        <f t="shared" si="2"/>
        <v>1108</v>
      </c>
      <c r="H12" s="59">
        <f t="shared" si="1"/>
        <v>60.3814713896458</v>
      </c>
    </row>
    <row r="13" ht="16" customHeight="1" spans="1:8">
      <c r="A13" s="55">
        <v>208</v>
      </c>
      <c r="B13" s="56" t="s">
        <v>52</v>
      </c>
      <c r="C13" s="57">
        <v>20252</v>
      </c>
      <c r="D13" s="57">
        <v>17834</v>
      </c>
      <c r="E13" s="58">
        <f t="shared" si="3"/>
        <v>88.0604384752123</v>
      </c>
      <c r="F13" s="57">
        <v>18731</v>
      </c>
      <c r="G13" s="57">
        <f t="shared" si="2"/>
        <v>-897</v>
      </c>
      <c r="H13" s="59">
        <f t="shared" si="1"/>
        <v>-4.78885270407346</v>
      </c>
    </row>
    <row r="14" ht="16" customHeight="1" spans="1:8">
      <c r="A14" s="55">
        <v>210</v>
      </c>
      <c r="B14" s="56" t="s">
        <v>53</v>
      </c>
      <c r="C14" s="57">
        <v>12104</v>
      </c>
      <c r="D14" s="57">
        <v>8363</v>
      </c>
      <c r="E14" s="58">
        <f t="shared" si="3"/>
        <v>69.0928618638467</v>
      </c>
      <c r="F14" s="57">
        <v>9910</v>
      </c>
      <c r="G14" s="57">
        <f t="shared" si="2"/>
        <v>-1547</v>
      </c>
      <c r="H14" s="59">
        <f t="shared" si="1"/>
        <v>-15.6104944500505</v>
      </c>
    </row>
    <row r="15" ht="16" customHeight="1" spans="1:8">
      <c r="A15" s="55">
        <v>211</v>
      </c>
      <c r="B15" s="56" t="s">
        <v>54</v>
      </c>
      <c r="C15" s="57">
        <v>91</v>
      </c>
      <c r="D15" s="57">
        <v>1530</v>
      </c>
      <c r="E15" s="58">
        <f t="shared" si="3"/>
        <v>1681.31868131868</v>
      </c>
      <c r="F15" s="57">
        <v>422</v>
      </c>
      <c r="G15" s="57">
        <f t="shared" si="2"/>
        <v>1108</v>
      </c>
      <c r="H15" s="59">
        <f t="shared" si="1"/>
        <v>262.559241706161</v>
      </c>
    </row>
    <row r="16" ht="16" customHeight="1" spans="1:8">
      <c r="A16" s="55">
        <v>212</v>
      </c>
      <c r="B16" s="56" t="s">
        <v>55</v>
      </c>
      <c r="C16" s="57">
        <v>4109</v>
      </c>
      <c r="D16" s="57">
        <v>2715</v>
      </c>
      <c r="E16" s="58">
        <f t="shared" si="3"/>
        <v>66.07447067413</v>
      </c>
      <c r="F16" s="57">
        <v>6550</v>
      </c>
      <c r="G16" s="57">
        <f t="shared" si="2"/>
        <v>-3835</v>
      </c>
      <c r="H16" s="59">
        <f t="shared" si="1"/>
        <v>-58.5496183206107</v>
      </c>
    </row>
    <row r="17" ht="16" customHeight="1" spans="1:8">
      <c r="A17" s="55">
        <v>213</v>
      </c>
      <c r="B17" s="56" t="s">
        <v>56</v>
      </c>
      <c r="C17" s="57">
        <v>44783</v>
      </c>
      <c r="D17" s="57">
        <v>35733</v>
      </c>
      <c r="E17" s="58">
        <f t="shared" si="3"/>
        <v>79.791438715584</v>
      </c>
      <c r="F17" s="57">
        <v>34799</v>
      </c>
      <c r="G17" s="57">
        <f t="shared" si="2"/>
        <v>934</v>
      </c>
      <c r="H17" s="59">
        <f t="shared" si="1"/>
        <v>2.6839851719877</v>
      </c>
    </row>
    <row r="18" ht="16" customHeight="1" spans="1:8">
      <c r="A18" s="55">
        <v>214</v>
      </c>
      <c r="B18" s="56" t="s">
        <v>57</v>
      </c>
      <c r="C18" s="57">
        <v>1896</v>
      </c>
      <c r="D18" s="57">
        <v>2500</v>
      </c>
      <c r="E18" s="58">
        <f t="shared" si="3"/>
        <v>131.856540084388</v>
      </c>
      <c r="F18" s="57">
        <v>1662</v>
      </c>
      <c r="G18" s="57">
        <f t="shared" si="2"/>
        <v>838</v>
      </c>
      <c r="H18" s="59">
        <f t="shared" si="1"/>
        <v>50.4211793020457</v>
      </c>
    </row>
    <row r="19" ht="16" customHeight="1" spans="1:8">
      <c r="A19" s="55">
        <v>215</v>
      </c>
      <c r="B19" s="56" t="s">
        <v>58</v>
      </c>
      <c r="C19" s="57">
        <v>435</v>
      </c>
      <c r="D19" s="57">
        <v>302</v>
      </c>
      <c r="E19" s="58">
        <f t="shared" si="3"/>
        <v>69.4252873563218</v>
      </c>
      <c r="F19" s="57">
        <v>815</v>
      </c>
      <c r="G19" s="57">
        <f t="shared" si="2"/>
        <v>-513</v>
      </c>
      <c r="H19" s="59">
        <f t="shared" si="1"/>
        <v>-62.9447852760736</v>
      </c>
    </row>
    <row r="20" ht="16" customHeight="1" spans="1:8">
      <c r="A20" s="55">
        <v>216</v>
      </c>
      <c r="B20" s="56" t="s">
        <v>59</v>
      </c>
      <c r="C20" s="57">
        <v>147</v>
      </c>
      <c r="D20" s="57">
        <v>101</v>
      </c>
      <c r="E20" s="58">
        <f t="shared" si="3"/>
        <v>68.7074829931973</v>
      </c>
      <c r="F20" s="57">
        <v>127</v>
      </c>
      <c r="G20" s="57">
        <f t="shared" si="2"/>
        <v>-26</v>
      </c>
      <c r="H20" s="59">
        <f t="shared" si="1"/>
        <v>-20.4724409448819</v>
      </c>
    </row>
    <row r="21" ht="16" customHeight="1" spans="1:8">
      <c r="A21" s="55">
        <v>219</v>
      </c>
      <c r="B21" s="56" t="s">
        <v>60</v>
      </c>
      <c r="C21" s="57"/>
      <c r="D21" s="57"/>
      <c r="E21" s="58"/>
      <c r="F21" s="61"/>
      <c r="G21" s="57"/>
      <c r="H21" s="61"/>
    </row>
    <row r="22" ht="16" customHeight="1" spans="1:8">
      <c r="A22" s="55">
        <v>220</v>
      </c>
      <c r="B22" s="56" t="s">
        <v>61</v>
      </c>
      <c r="C22" s="57">
        <v>685</v>
      </c>
      <c r="D22" s="57">
        <v>2471</v>
      </c>
      <c r="E22" s="58">
        <f t="shared" si="3"/>
        <v>360.729927007299</v>
      </c>
      <c r="F22" s="57">
        <v>3145</v>
      </c>
      <c r="G22" s="57">
        <f t="shared" si="2"/>
        <v>-674</v>
      </c>
      <c r="H22" s="59">
        <f>G22/F22*100</f>
        <v>-21.4308426073132</v>
      </c>
    </row>
    <row r="23" s="1" customFormat="1" ht="16" customHeight="1" spans="1:8">
      <c r="A23" s="55">
        <v>221</v>
      </c>
      <c r="B23" s="56" t="s">
        <v>62</v>
      </c>
      <c r="C23" s="57">
        <v>102</v>
      </c>
      <c r="D23" s="57">
        <v>3021</v>
      </c>
      <c r="E23" s="58">
        <f t="shared" si="3"/>
        <v>2961.76470588235</v>
      </c>
      <c r="F23" s="57">
        <v>4343</v>
      </c>
      <c r="G23" s="57">
        <f t="shared" si="2"/>
        <v>-1322</v>
      </c>
      <c r="H23" s="59">
        <f>G23/F23*100</f>
        <v>-30.439788164863</v>
      </c>
    </row>
    <row r="24" s="1" customFormat="1" ht="16" customHeight="1" spans="1:8">
      <c r="A24" s="55">
        <v>222</v>
      </c>
      <c r="B24" s="56" t="s">
        <v>63</v>
      </c>
      <c r="C24" s="57"/>
      <c r="D24" s="57"/>
      <c r="E24" s="58"/>
      <c r="F24" s="61"/>
      <c r="G24" s="57"/>
      <c r="H24" s="61"/>
    </row>
    <row r="25" s="1" customFormat="1" ht="16" customHeight="1" spans="1:8">
      <c r="A25" s="55">
        <v>224</v>
      </c>
      <c r="B25" s="56" t="s">
        <v>64</v>
      </c>
      <c r="C25" s="57">
        <v>1293</v>
      </c>
      <c r="D25" s="57">
        <v>2756</v>
      </c>
      <c r="E25" s="58">
        <f t="shared" si="3"/>
        <v>213.147718484145</v>
      </c>
      <c r="F25" s="57">
        <v>1931</v>
      </c>
      <c r="G25" s="57">
        <f t="shared" si="2"/>
        <v>825</v>
      </c>
      <c r="H25" s="59">
        <f>G25/F25*100</f>
        <v>42.7239772138788</v>
      </c>
    </row>
    <row r="26" s="1" customFormat="1" ht="16" customHeight="1" spans="1:8">
      <c r="A26" s="55">
        <v>227</v>
      </c>
      <c r="B26" s="56" t="s">
        <v>65</v>
      </c>
      <c r="C26" s="57">
        <v>1400</v>
      </c>
      <c r="D26" s="57"/>
      <c r="E26" s="58"/>
      <c r="F26" s="60"/>
      <c r="G26" s="57"/>
      <c r="H26" s="60"/>
    </row>
    <row r="27" s="1" customFormat="1" ht="16" customHeight="1" spans="1:8">
      <c r="A27" s="55">
        <v>229</v>
      </c>
      <c r="B27" s="56" t="s">
        <v>66</v>
      </c>
      <c r="C27" s="57">
        <v>13946</v>
      </c>
      <c r="D27" s="57"/>
      <c r="E27" s="58"/>
      <c r="F27" s="57">
        <v>197</v>
      </c>
      <c r="G27" s="57">
        <f t="shared" si="2"/>
        <v>-197</v>
      </c>
      <c r="H27" s="59">
        <f>G27/F27*100</f>
        <v>-100</v>
      </c>
    </row>
    <row r="28" s="1" customFormat="1" ht="16" customHeight="1" spans="1:8">
      <c r="A28" s="55">
        <v>232</v>
      </c>
      <c r="B28" s="56" t="s">
        <v>67</v>
      </c>
      <c r="C28" s="57">
        <v>7017</v>
      </c>
      <c r="D28" s="57">
        <v>1293</v>
      </c>
      <c r="E28" s="58">
        <f>D28/C28*100</f>
        <v>18.4266780675502</v>
      </c>
      <c r="F28" s="57">
        <v>1718</v>
      </c>
      <c r="G28" s="57">
        <f t="shared" si="2"/>
        <v>-425</v>
      </c>
      <c r="H28" s="59">
        <f>G28/F28*100</f>
        <v>-24.7380675203725</v>
      </c>
    </row>
    <row r="29" s="1" customFormat="1" ht="16" customHeight="1" spans="1:8">
      <c r="A29" s="55">
        <v>233</v>
      </c>
      <c r="B29" s="56" t="s">
        <v>68</v>
      </c>
      <c r="C29" s="57"/>
      <c r="D29" s="57"/>
      <c r="E29" s="58"/>
      <c r="F29" s="60"/>
      <c r="G29" s="57"/>
      <c r="H29" s="60"/>
    </row>
  </sheetData>
  <mergeCells count="10">
    <mergeCell ref="A1:B1"/>
    <mergeCell ref="A2:H2"/>
    <mergeCell ref="E3:H3"/>
    <mergeCell ref="F4:H4"/>
    <mergeCell ref="A6:B6"/>
    <mergeCell ref="A4:A5"/>
    <mergeCell ref="B4:B5"/>
    <mergeCell ref="C4:C5"/>
    <mergeCell ref="D4:D5"/>
    <mergeCell ref="E4:E5"/>
  </mergeCells>
  <pageMargins left="0.700694444444445" right="0.700694444444445" top="0.751388888888889" bottom="0.751388888888889" header="0.298611111111111" footer="0.51180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I1" sqref="I$1:I$1048576"/>
    </sheetView>
  </sheetViews>
  <sheetFormatPr defaultColWidth="9" defaultRowHeight="14.4" outlineLevelCol="7"/>
  <cols>
    <col min="1" max="1" width="54.8333333333333" customWidth="1"/>
    <col min="2" max="2" width="18.7777777777778" customWidth="1"/>
    <col min="3" max="3" width="21.5555555555556" customWidth="1"/>
    <col min="4" max="4" width="17.3611111111111" hidden="1" customWidth="1"/>
    <col min="5" max="5" width="19" customWidth="1"/>
    <col min="6" max="6" width="16.4166666666667" customWidth="1"/>
    <col min="7" max="7" width="16.0185185185185" customWidth="1"/>
    <col min="8" max="8" width="9.77777777777778" customWidth="1"/>
  </cols>
  <sheetData>
    <row r="1" s="38" customFormat="1" ht="25" customHeight="1" spans="1:4">
      <c r="A1" s="40" t="s">
        <v>69</v>
      </c>
      <c r="B1" s="40"/>
      <c r="D1" s="4"/>
    </row>
    <row r="2" s="1" customFormat="1" ht="40" customHeight="1" spans="1:8">
      <c r="A2" s="5" t="s">
        <v>70</v>
      </c>
      <c r="B2" s="5"/>
      <c r="C2" s="5"/>
      <c r="D2" s="5"/>
      <c r="E2" s="5"/>
      <c r="F2" s="5"/>
      <c r="G2" s="5"/>
      <c r="H2" s="6"/>
    </row>
    <row r="3" s="1" customFormat="1" ht="31.8" spans="3:8">
      <c r="C3" s="5"/>
      <c r="D3" s="5"/>
      <c r="E3" s="7" t="s">
        <v>2</v>
      </c>
      <c r="F3" s="7"/>
      <c r="G3" s="7"/>
      <c r="H3" s="8"/>
    </row>
    <row r="4" ht="36" customHeight="1" spans="1:7">
      <c r="A4" s="9" t="s">
        <v>3</v>
      </c>
      <c r="B4" s="9" t="s">
        <v>4</v>
      </c>
      <c r="C4" s="9" t="s">
        <v>5</v>
      </c>
      <c r="D4" s="9" t="s">
        <v>71</v>
      </c>
      <c r="E4" s="10" t="s">
        <v>42</v>
      </c>
      <c r="F4" s="10"/>
      <c r="G4" s="10"/>
    </row>
    <row r="5" ht="36" customHeight="1" spans="1:7">
      <c r="A5" s="9"/>
      <c r="B5" s="9"/>
      <c r="C5" s="9"/>
      <c r="D5" s="9"/>
      <c r="E5" s="11" t="s">
        <v>43</v>
      </c>
      <c r="F5" s="11" t="s">
        <v>9</v>
      </c>
      <c r="G5" s="10" t="s">
        <v>44</v>
      </c>
    </row>
    <row r="6" ht="36" customHeight="1" spans="1:7">
      <c r="A6" s="12" t="s">
        <v>72</v>
      </c>
      <c r="B6" s="9">
        <f>SUM(B8:B13)</f>
        <v>8808</v>
      </c>
      <c r="C6" s="9">
        <f>C7+C12</f>
        <v>58218</v>
      </c>
      <c r="D6" s="30">
        <f>C6/B6*100</f>
        <v>660.967302452316</v>
      </c>
      <c r="E6" s="9">
        <f>E7+E12</f>
        <v>9577</v>
      </c>
      <c r="F6" s="9">
        <f>C6-E6</f>
        <v>48641</v>
      </c>
      <c r="G6" s="31">
        <f>F6/E6*100</f>
        <v>507.893912498695</v>
      </c>
    </row>
    <row r="7" s="39" customFormat="1" ht="36" customHeight="1" spans="1:7">
      <c r="A7" s="25" t="s">
        <v>73</v>
      </c>
      <c r="B7" s="41"/>
      <c r="C7" s="41">
        <f>C8+C9+C10+C11</f>
        <v>2649</v>
      </c>
      <c r="D7" s="41">
        <f>D8+D9+D10+D11</f>
        <v>120.383276255708</v>
      </c>
      <c r="E7" s="41">
        <f>E8+E9+E10+E11</f>
        <v>5092</v>
      </c>
      <c r="F7" s="41">
        <f>C7-E7</f>
        <v>-2443</v>
      </c>
      <c r="G7" s="16">
        <f t="shared" ref="G7:G14" si="0">F7/E7*100</f>
        <v>-47.9772191673213</v>
      </c>
    </row>
    <row r="8" ht="36" customHeight="1" spans="1:7">
      <c r="A8" s="42" t="s">
        <v>74</v>
      </c>
      <c r="B8" s="34">
        <v>4500</v>
      </c>
      <c r="C8" s="34">
        <v>2235</v>
      </c>
      <c r="D8" s="19">
        <f>C8/B8*100</f>
        <v>49.6666666666667</v>
      </c>
      <c r="E8" s="34">
        <v>4850</v>
      </c>
      <c r="F8" s="43">
        <f t="shared" ref="F8:F14" si="1">C8-E8</f>
        <v>-2615</v>
      </c>
      <c r="G8" s="21">
        <f t="shared" si="0"/>
        <v>-53.9175257731959</v>
      </c>
    </row>
    <row r="9" ht="36" customHeight="1" spans="1:7">
      <c r="A9" s="17" t="s">
        <v>75</v>
      </c>
      <c r="B9" s="34">
        <v>1600</v>
      </c>
      <c r="C9" s="34">
        <v>149</v>
      </c>
      <c r="D9" s="19">
        <f>C9/B9*100</f>
        <v>9.3125</v>
      </c>
      <c r="E9" s="34">
        <v>28</v>
      </c>
      <c r="F9" s="43">
        <f t="shared" si="1"/>
        <v>121</v>
      </c>
      <c r="G9" s="21">
        <f t="shared" si="0"/>
        <v>432.142857142857</v>
      </c>
    </row>
    <row r="10" ht="36" customHeight="1" spans="1:7">
      <c r="A10" s="42" t="s">
        <v>76</v>
      </c>
      <c r="B10" s="34">
        <v>365</v>
      </c>
      <c r="C10" s="34">
        <v>215</v>
      </c>
      <c r="D10" s="19">
        <f>C10/B10*100</f>
        <v>58.9041095890411</v>
      </c>
      <c r="E10" s="34">
        <v>214</v>
      </c>
      <c r="F10" s="43">
        <f t="shared" si="1"/>
        <v>1</v>
      </c>
      <c r="G10" s="21">
        <f t="shared" si="0"/>
        <v>0.467289719626168</v>
      </c>
    </row>
    <row r="11" ht="36" customHeight="1" spans="1:7">
      <c r="A11" s="42" t="s">
        <v>77</v>
      </c>
      <c r="B11" s="34">
        <v>2000</v>
      </c>
      <c r="C11" s="34">
        <v>50</v>
      </c>
      <c r="D11" s="19">
        <f>C11/B11*100</f>
        <v>2.5</v>
      </c>
      <c r="E11" s="34">
        <v>0</v>
      </c>
      <c r="F11" s="43">
        <f t="shared" si="1"/>
        <v>50</v>
      </c>
      <c r="G11" s="24">
        <v>0</v>
      </c>
    </row>
    <row r="12" s="39" customFormat="1" ht="36" customHeight="1" spans="1:7">
      <c r="A12" s="25" t="s">
        <v>78</v>
      </c>
      <c r="B12" s="41"/>
      <c r="C12" s="41">
        <f>C13+C14</f>
        <v>55569</v>
      </c>
      <c r="D12" s="41">
        <f>D13+D14</f>
        <v>1635.27696793003</v>
      </c>
      <c r="E12" s="41">
        <f>E13+E14</f>
        <v>4485</v>
      </c>
      <c r="F12" s="41">
        <f t="shared" si="1"/>
        <v>51084</v>
      </c>
      <c r="G12" s="16">
        <f t="shared" si="0"/>
        <v>1138.99665551839</v>
      </c>
    </row>
    <row r="13" customFormat="1" ht="36" customHeight="1" spans="1:7">
      <c r="A13" s="42" t="s">
        <v>79</v>
      </c>
      <c r="B13" s="44">
        <v>343</v>
      </c>
      <c r="C13" s="34">
        <v>5609</v>
      </c>
      <c r="D13" s="19">
        <f>C13/B13*100</f>
        <v>1635.27696793003</v>
      </c>
      <c r="E13" s="34">
        <v>1185</v>
      </c>
      <c r="F13" s="43">
        <f t="shared" si="1"/>
        <v>4424</v>
      </c>
      <c r="G13" s="21">
        <f t="shared" si="0"/>
        <v>373.333333333333</v>
      </c>
    </row>
    <row r="14" customFormat="1" ht="36" customHeight="1" spans="1:7">
      <c r="A14" s="42" t="s">
        <v>80</v>
      </c>
      <c r="B14" s="44"/>
      <c r="C14" s="34">
        <v>49960</v>
      </c>
      <c r="D14" s="19"/>
      <c r="E14" s="34">
        <v>3300</v>
      </c>
      <c r="F14" s="43">
        <f t="shared" si="1"/>
        <v>46660</v>
      </c>
      <c r="G14" s="21">
        <f t="shared" si="0"/>
        <v>1413.93939393939</v>
      </c>
    </row>
  </sheetData>
  <mergeCells count="7">
    <mergeCell ref="A2:G2"/>
    <mergeCell ref="E3:G3"/>
    <mergeCell ref="E4:G4"/>
    <mergeCell ref="A4:A5"/>
    <mergeCell ref="B4:B5"/>
    <mergeCell ref="C4:C5"/>
    <mergeCell ref="D4:D5"/>
  </mergeCells>
  <printOptions horizontalCentered="1" verticalCentered="1"/>
  <pageMargins left="0.590277777777778" right="0.700694444444445" top="0.629861111111111" bottom="0.751388888888889" header="0.298611111111111" footer="0.511805555555556"/>
  <pageSetup paperSize="9" scale="92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opLeftCell="A2" workbookViewId="0">
      <selection activeCell="A2" sqref="A2:G2"/>
    </sheetView>
  </sheetViews>
  <sheetFormatPr defaultColWidth="8.88888888888889" defaultRowHeight="14.4" outlineLevelCol="6"/>
  <cols>
    <col min="1" max="1" width="63.0277777777778" customWidth="1"/>
    <col min="2" max="2" width="15.5" customWidth="1"/>
    <col min="3" max="3" width="17.7777777777778" customWidth="1"/>
    <col min="4" max="4" width="17.3611111111111" hidden="1" customWidth="1"/>
    <col min="5" max="5" width="15.7777777777778" customWidth="1"/>
    <col min="6" max="6" width="12.4444444444444" customWidth="1"/>
    <col min="7" max="7" width="14.7777777777778" customWidth="1"/>
    <col min="8" max="16381" width="9"/>
  </cols>
  <sheetData>
    <row r="1" s="1" customFormat="1" ht="30" customHeight="1" spans="1:4">
      <c r="A1" s="29" t="s">
        <v>81</v>
      </c>
      <c r="B1" s="29"/>
      <c r="C1" s="3"/>
      <c r="D1" s="4"/>
    </row>
    <row r="2" s="1" customFormat="1" ht="40" customHeight="1" spans="1:7">
      <c r="A2" s="5" t="s">
        <v>82</v>
      </c>
      <c r="B2" s="5"/>
      <c r="C2" s="5"/>
      <c r="D2" s="5"/>
      <c r="E2" s="5"/>
      <c r="F2" s="5"/>
      <c r="G2" s="5"/>
    </row>
    <row r="3" s="1" customFormat="1" ht="23" customHeight="1" spans="3:7">
      <c r="C3" s="5"/>
      <c r="D3" s="5"/>
      <c r="E3" s="7" t="s">
        <v>2</v>
      </c>
      <c r="F3" s="7"/>
      <c r="G3" s="7"/>
    </row>
    <row r="4" customFormat="1" ht="24" customHeight="1" spans="1:7">
      <c r="A4" s="9" t="s">
        <v>83</v>
      </c>
      <c r="B4" s="9" t="s">
        <v>4</v>
      </c>
      <c r="C4" s="9" t="s">
        <v>5</v>
      </c>
      <c r="D4" s="9" t="s">
        <v>71</v>
      </c>
      <c r="E4" s="10" t="s">
        <v>42</v>
      </c>
      <c r="F4" s="10"/>
      <c r="G4" s="10"/>
    </row>
    <row r="5" customFormat="1" ht="24" customHeight="1" spans="1:7">
      <c r="A5" s="9"/>
      <c r="B5" s="9"/>
      <c r="C5" s="9"/>
      <c r="D5" s="9"/>
      <c r="E5" s="11" t="s">
        <v>43</v>
      </c>
      <c r="F5" s="11" t="s">
        <v>9</v>
      </c>
      <c r="G5" s="10" t="s">
        <v>44</v>
      </c>
    </row>
    <row r="6" customFormat="1" ht="24" customHeight="1" spans="1:7">
      <c r="A6" s="9" t="s">
        <v>84</v>
      </c>
      <c r="B6" s="9">
        <f>B7+B12+B13+B14+B15+B18+B19</f>
        <v>8808</v>
      </c>
      <c r="C6" s="9">
        <f>C7+C12+C14+C13+C15+C18+C19</f>
        <v>33997</v>
      </c>
      <c r="D6" s="30">
        <f>C6/B6*100</f>
        <v>385.978655767484</v>
      </c>
      <c r="E6" s="11">
        <f>E7+E12+E13+E14+E15+E18+E19</f>
        <v>17344</v>
      </c>
      <c r="F6" s="11">
        <f>C6-E6</f>
        <v>16653</v>
      </c>
      <c r="G6" s="31">
        <f>F6/E6*100</f>
        <v>96.0159132841328</v>
      </c>
    </row>
    <row r="7" s="2" customFormat="1" ht="24" customHeight="1" spans="1:7">
      <c r="A7" s="25" t="s">
        <v>85</v>
      </c>
      <c r="B7" s="32">
        <f>B8+B9+B10+B11</f>
        <v>3965</v>
      </c>
      <c r="C7" s="32">
        <f>C8+C9+C10+C11</f>
        <v>5640</v>
      </c>
      <c r="D7" s="14">
        <f>C7/B7*100</f>
        <v>142.244640605296</v>
      </c>
      <c r="E7" s="32">
        <f>E8+E9+E10+E11</f>
        <v>3511</v>
      </c>
      <c r="F7" s="33">
        <f t="shared" ref="F7:F20" si="0">C7-E7</f>
        <v>2129</v>
      </c>
      <c r="G7" s="16">
        <f t="shared" ref="G7:G20" si="1">F7/E7*100</f>
        <v>60.6379948732555</v>
      </c>
    </row>
    <row r="8" customFormat="1" ht="24" customHeight="1" spans="1:7">
      <c r="A8" s="17" t="s">
        <v>86</v>
      </c>
      <c r="B8" s="34">
        <v>2000</v>
      </c>
      <c r="C8" s="34">
        <v>2038</v>
      </c>
      <c r="D8" s="19">
        <f t="shared" ref="D8:D20" si="2">C8/B8*100</f>
        <v>101.9</v>
      </c>
      <c r="E8" s="34">
        <v>3390</v>
      </c>
      <c r="F8" s="35">
        <f t="shared" si="0"/>
        <v>-1352</v>
      </c>
      <c r="G8" s="21">
        <f t="shared" si="1"/>
        <v>-39.882005899705</v>
      </c>
    </row>
    <row r="9" customFormat="1" ht="24" customHeight="1" spans="1:7">
      <c r="A9" s="17" t="s">
        <v>87</v>
      </c>
      <c r="B9" s="34">
        <v>1600</v>
      </c>
      <c r="C9" s="34">
        <v>62</v>
      </c>
      <c r="D9" s="19">
        <f t="shared" si="2"/>
        <v>3.875</v>
      </c>
      <c r="E9" s="34">
        <v>0</v>
      </c>
      <c r="F9" s="35">
        <f t="shared" si="0"/>
        <v>62</v>
      </c>
      <c r="G9" s="24">
        <v>0</v>
      </c>
    </row>
    <row r="10" customFormat="1" ht="24" customHeight="1" spans="1:7">
      <c r="A10" s="17" t="s">
        <v>88</v>
      </c>
      <c r="B10" s="34">
        <v>365</v>
      </c>
      <c r="C10" s="34">
        <v>0</v>
      </c>
      <c r="D10" s="23">
        <f t="shared" si="2"/>
        <v>0</v>
      </c>
      <c r="E10" s="34">
        <v>121</v>
      </c>
      <c r="F10" s="35">
        <f t="shared" si="0"/>
        <v>-121</v>
      </c>
      <c r="G10" s="21">
        <f t="shared" si="1"/>
        <v>-100</v>
      </c>
    </row>
    <row r="11" customFormat="1" ht="24" customHeight="1" spans="1:7">
      <c r="A11" s="17" t="s">
        <v>89</v>
      </c>
      <c r="B11" s="34">
        <v>0</v>
      </c>
      <c r="C11" s="34">
        <v>3540</v>
      </c>
      <c r="D11" s="23">
        <v>0</v>
      </c>
      <c r="E11" s="34">
        <v>0</v>
      </c>
      <c r="F11" s="35">
        <f t="shared" si="0"/>
        <v>3540</v>
      </c>
      <c r="G11" s="24">
        <v>0</v>
      </c>
    </row>
    <row r="12" s="2" customFormat="1" ht="24" customHeight="1" spans="1:7">
      <c r="A12" s="25" t="s">
        <v>90</v>
      </c>
      <c r="B12" s="32">
        <v>0</v>
      </c>
      <c r="C12" s="32">
        <v>1208</v>
      </c>
      <c r="D12" s="36">
        <v>0</v>
      </c>
      <c r="E12" s="32">
        <v>11</v>
      </c>
      <c r="F12" s="33">
        <f t="shared" si="0"/>
        <v>1197</v>
      </c>
      <c r="G12" s="16">
        <f t="shared" si="1"/>
        <v>10881.8181818182</v>
      </c>
    </row>
    <row r="13" s="2" customFormat="1" ht="24" customHeight="1" spans="1:7">
      <c r="A13" s="25" t="s">
        <v>91</v>
      </c>
      <c r="B13" s="32"/>
      <c r="C13" s="32"/>
      <c r="D13" s="14"/>
      <c r="E13" s="32"/>
      <c r="F13" s="33"/>
      <c r="G13" s="16"/>
    </row>
    <row r="14" s="2" customFormat="1" ht="24" customHeight="1" spans="1:7">
      <c r="A14" s="25" t="s">
        <v>92</v>
      </c>
      <c r="B14" s="32">
        <v>0</v>
      </c>
      <c r="C14" s="32">
        <v>721</v>
      </c>
      <c r="D14" s="36">
        <v>0</v>
      </c>
      <c r="E14" s="32">
        <v>0</v>
      </c>
      <c r="F14" s="33">
        <f t="shared" si="0"/>
        <v>721</v>
      </c>
      <c r="G14" s="37">
        <v>0</v>
      </c>
    </row>
    <row r="15" s="2" customFormat="1" ht="24" customHeight="1" spans="1:7">
      <c r="A15" s="25" t="s">
        <v>93</v>
      </c>
      <c r="B15" s="32">
        <f>B16+B17</f>
        <v>1350</v>
      </c>
      <c r="C15" s="32">
        <f>C16+C17</f>
        <v>20196</v>
      </c>
      <c r="D15" s="14">
        <f t="shared" si="2"/>
        <v>1496</v>
      </c>
      <c r="E15" s="32">
        <f>E16+E17</f>
        <v>5617</v>
      </c>
      <c r="F15" s="33">
        <f t="shared" si="0"/>
        <v>14579</v>
      </c>
      <c r="G15" s="16">
        <f t="shared" si="1"/>
        <v>259.551361936977</v>
      </c>
    </row>
    <row r="16" customFormat="1" ht="24" customHeight="1" spans="1:7">
      <c r="A16" s="17" t="s">
        <v>94</v>
      </c>
      <c r="B16" s="34">
        <v>1350</v>
      </c>
      <c r="C16" s="34">
        <v>19924</v>
      </c>
      <c r="D16" s="19">
        <f t="shared" si="2"/>
        <v>1475.85185185185</v>
      </c>
      <c r="E16" s="34">
        <v>5323</v>
      </c>
      <c r="F16" s="35">
        <f t="shared" si="0"/>
        <v>14601</v>
      </c>
      <c r="G16" s="21">
        <f t="shared" si="1"/>
        <v>274.300206650385</v>
      </c>
    </row>
    <row r="17" customFormat="1" ht="24" customHeight="1" spans="1:7">
      <c r="A17" s="17" t="s">
        <v>95</v>
      </c>
      <c r="B17" s="34">
        <v>0</v>
      </c>
      <c r="C17" s="34">
        <v>272</v>
      </c>
      <c r="D17" s="23">
        <v>0</v>
      </c>
      <c r="E17" s="34">
        <v>294</v>
      </c>
      <c r="F17" s="35">
        <f t="shared" si="0"/>
        <v>-22</v>
      </c>
      <c r="G17" s="21">
        <f t="shared" si="1"/>
        <v>-7.48299319727891</v>
      </c>
    </row>
    <row r="18" s="2" customFormat="1" ht="24" customHeight="1" spans="1:7">
      <c r="A18" s="25" t="s">
        <v>96</v>
      </c>
      <c r="B18" s="32">
        <v>3150</v>
      </c>
      <c r="C18" s="32">
        <v>6232</v>
      </c>
      <c r="D18" s="14">
        <f t="shared" si="2"/>
        <v>197.84126984127</v>
      </c>
      <c r="E18" s="32">
        <v>8205</v>
      </c>
      <c r="F18" s="33">
        <f t="shared" si="0"/>
        <v>-1973</v>
      </c>
      <c r="G18" s="16">
        <f t="shared" si="1"/>
        <v>-24.0463132236441</v>
      </c>
    </row>
    <row r="19" s="2" customFormat="1" ht="24" customHeight="1" spans="1:7">
      <c r="A19" s="25" t="s">
        <v>97</v>
      </c>
      <c r="B19" s="32">
        <v>343</v>
      </c>
      <c r="C19" s="32">
        <v>0</v>
      </c>
      <c r="D19" s="36">
        <v>0</v>
      </c>
      <c r="E19" s="32">
        <v>0</v>
      </c>
      <c r="F19" s="33">
        <f t="shared" si="0"/>
        <v>0</v>
      </c>
      <c r="G19" s="37">
        <v>0</v>
      </c>
    </row>
    <row r="20" customFormat="1" ht="24" customHeight="1" spans="1:7">
      <c r="A20" s="17" t="s">
        <v>98</v>
      </c>
      <c r="B20" s="34">
        <v>343</v>
      </c>
      <c r="C20" s="34">
        <v>0</v>
      </c>
      <c r="D20" s="23">
        <v>0</v>
      </c>
      <c r="E20" s="34">
        <v>0</v>
      </c>
      <c r="F20" s="35">
        <f t="shared" si="0"/>
        <v>0</v>
      </c>
      <c r="G20" s="24">
        <v>0</v>
      </c>
    </row>
  </sheetData>
  <mergeCells count="8">
    <mergeCell ref="A1:B1"/>
    <mergeCell ref="A2:G2"/>
    <mergeCell ref="E3:G3"/>
    <mergeCell ref="E4:G4"/>
    <mergeCell ref="A4:A5"/>
    <mergeCell ref="B4:B5"/>
    <mergeCell ref="C4:C5"/>
    <mergeCell ref="D4:D5"/>
  </mergeCells>
  <printOptions horizontalCentered="1" verticalCentered="1"/>
  <pageMargins left="0.590277777777778" right="0.590277777777778" top="0.708333333333333" bottom="0.747916666666667" header="0.5" footer="0.5"/>
  <pageSetup paperSize="9" scale="98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8.88888888888889" defaultRowHeight="14.4" outlineLevelCol="7"/>
  <cols>
    <col min="1" max="1" width="36.1018518518519" customWidth="1"/>
    <col min="2" max="7" width="16.6296296296296" customWidth="1"/>
    <col min="8" max="8" width="9.77777777777778" customWidth="1"/>
    <col min="9" max="9" width="14.1111111111111"/>
    <col min="10" max="16383" width="9"/>
  </cols>
  <sheetData>
    <row r="1" s="1" customFormat="1" ht="17.4" spans="1:4">
      <c r="A1" s="3" t="s">
        <v>99</v>
      </c>
      <c r="B1" s="3"/>
      <c r="D1" s="4"/>
    </row>
    <row r="2" s="1" customFormat="1" ht="31.8" spans="1:8">
      <c r="A2" s="5" t="s">
        <v>100</v>
      </c>
      <c r="B2" s="5"/>
      <c r="C2" s="5"/>
      <c r="D2" s="5"/>
      <c r="E2" s="5"/>
      <c r="F2" s="5"/>
      <c r="G2" s="5"/>
      <c r="H2" s="6"/>
    </row>
    <row r="3" s="1" customFormat="1" ht="18" customHeight="1" spans="3:8">
      <c r="C3" s="5"/>
      <c r="D3" s="5"/>
      <c r="E3" s="7" t="s">
        <v>2</v>
      </c>
      <c r="F3" s="7"/>
      <c r="G3" s="7"/>
      <c r="H3" s="8"/>
    </row>
    <row r="4" customFormat="1" ht="22" customHeight="1" spans="1:7">
      <c r="A4" s="9" t="s">
        <v>101</v>
      </c>
      <c r="B4" s="9" t="s">
        <v>4</v>
      </c>
      <c r="C4" s="9" t="s">
        <v>5</v>
      </c>
      <c r="D4" s="9" t="s">
        <v>71</v>
      </c>
      <c r="E4" s="10" t="s">
        <v>42</v>
      </c>
      <c r="F4" s="10"/>
      <c r="G4" s="10"/>
    </row>
    <row r="5" customFormat="1" ht="22" customHeight="1" spans="1:7">
      <c r="A5" s="9"/>
      <c r="B5" s="9"/>
      <c r="C5" s="9"/>
      <c r="D5" s="9"/>
      <c r="E5" s="11" t="s">
        <v>43</v>
      </c>
      <c r="F5" s="11" t="s">
        <v>9</v>
      </c>
      <c r="G5" s="10" t="s">
        <v>44</v>
      </c>
    </row>
    <row r="6" customFormat="1" ht="22" customHeight="1" spans="1:7">
      <c r="A6" s="12" t="s">
        <v>102</v>
      </c>
      <c r="B6" s="13">
        <f>SUM(B7:B11)</f>
        <v>34763.670079</v>
      </c>
      <c r="C6" s="13">
        <f>SUM(C7:C11)</f>
        <v>19126.514716</v>
      </c>
      <c r="D6" s="14">
        <f>C6/B6*100</f>
        <v>55.0186866706974</v>
      </c>
      <c r="E6" s="13">
        <f>E12+E18</f>
        <v>16792.121438</v>
      </c>
      <c r="F6" s="15">
        <f>C6-E6</f>
        <v>2334.393278</v>
      </c>
      <c r="G6" s="16">
        <f t="shared" ref="G6:G23" si="0">F6/E6*100</f>
        <v>13.9017174608882</v>
      </c>
    </row>
    <row r="7" customFormat="1" ht="22" customHeight="1" spans="1:7">
      <c r="A7" s="17" t="s">
        <v>103</v>
      </c>
      <c r="B7" s="18">
        <f t="shared" ref="B7:B11" si="1">B13+B19</f>
        <v>22538.036289</v>
      </c>
      <c r="C7" s="18">
        <f t="shared" ref="C7:C11" si="2">C13+C19</f>
        <v>11480.483756</v>
      </c>
      <c r="D7" s="19">
        <f>C7/B7*100</f>
        <v>50.9382610303241</v>
      </c>
      <c r="E7" s="18">
        <f t="shared" ref="E6:E11" si="3">E13+E19</f>
        <v>5663.485927</v>
      </c>
      <c r="F7" s="20">
        <f t="shared" ref="F6:F23" si="4">C7-E7</f>
        <v>5816.997829</v>
      </c>
      <c r="G7" s="21">
        <f t="shared" si="0"/>
        <v>102.710555018211</v>
      </c>
    </row>
    <row r="8" customFormat="1" ht="22" customHeight="1" spans="1:7">
      <c r="A8" s="17" t="s">
        <v>104</v>
      </c>
      <c r="B8" s="18">
        <f t="shared" si="1"/>
        <v>11995.81799</v>
      </c>
      <c r="C8" s="18">
        <f t="shared" si="2"/>
        <v>7458.75</v>
      </c>
      <c r="D8" s="19">
        <f t="shared" ref="D6:D23" si="5">C8/B8*100</f>
        <v>62.1779190566062</v>
      </c>
      <c r="E8" s="18">
        <f t="shared" si="3"/>
        <v>11045.211</v>
      </c>
      <c r="F8" s="20">
        <f t="shared" si="4"/>
        <v>-3586.461</v>
      </c>
      <c r="G8" s="21">
        <f t="shared" si="0"/>
        <v>-32.470733243575</v>
      </c>
    </row>
    <row r="9" customFormat="1" ht="22" customHeight="1" spans="1:7">
      <c r="A9" s="17" t="s">
        <v>105</v>
      </c>
      <c r="B9" s="18">
        <f t="shared" si="1"/>
        <v>131.0158</v>
      </c>
      <c r="C9" s="18">
        <f t="shared" si="2"/>
        <v>56.315225</v>
      </c>
      <c r="D9" s="19">
        <f t="shared" si="5"/>
        <v>42.9835371001055</v>
      </c>
      <c r="E9" s="18">
        <f t="shared" si="3"/>
        <v>34.359808</v>
      </c>
      <c r="F9" s="20">
        <f t="shared" si="4"/>
        <v>21.955417</v>
      </c>
      <c r="G9" s="21">
        <f t="shared" si="0"/>
        <v>63.8985439033885</v>
      </c>
    </row>
    <row r="10" customFormat="1" ht="22" customHeight="1" spans="1:7">
      <c r="A10" s="17" t="s">
        <v>106</v>
      </c>
      <c r="B10" s="18">
        <f t="shared" si="1"/>
        <v>83</v>
      </c>
      <c r="C10" s="18">
        <f t="shared" si="2"/>
        <v>127.847487</v>
      </c>
      <c r="D10" s="19">
        <f t="shared" si="5"/>
        <v>154.03311686747</v>
      </c>
      <c r="E10" s="18">
        <f t="shared" si="3"/>
        <v>40.729293</v>
      </c>
      <c r="F10" s="20">
        <f t="shared" si="4"/>
        <v>87.118194</v>
      </c>
      <c r="G10" s="21">
        <f t="shared" si="0"/>
        <v>213.89566963512</v>
      </c>
    </row>
    <row r="11" customFormat="1" ht="22" customHeight="1" spans="1:7">
      <c r="A11" s="17" t="s">
        <v>107</v>
      </c>
      <c r="B11" s="18">
        <f t="shared" si="1"/>
        <v>15.8</v>
      </c>
      <c r="C11" s="18">
        <f t="shared" si="2"/>
        <v>3.118248</v>
      </c>
      <c r="D11" s="19">
        <f t="shared" si="5"/>
        <v>19.735746835443</v>
      </c>
      <c r="E11" s="18">
        <f t="shared" si="3"/>
        <v>8.33541</v>
      </c>
      <c r="F11" s="20">
        <f t="shared" si="4"/>
        <v>-5.217162</v>
      </c>
      <c r="G11" s="21">
        <f t="shared" si="0"/>
        <v>-62.5903464856558</v>
      </c>
    </row>
    <row r="12" s="2" customFormat="1" ht="22" customHeight="1" spans="1:7">
      <c r="A12" s="25" t="s">
        <v>108</v>
      </c>
      <c r="B12" s="13">
        <f>SUM(B13:B17)</f>
        <v>15612.45679</v>
      </c>
      <c r="C12" s="13">
        <f>SUM(C13:C17)</f>
        <v>7701.464231</v>
      </c>
      <c r="D12" s="14">
        <f t="shared" si="5"/>
        <v>49.3289706712456</v>
      </c>
      <c r="E12" s="13">
        <f>SUM(E13:E17)</f>
        <v>8494.573576</v>
      </c>
      <c r="F12" s="15">
        <f t="shared" si="4"/>
        <v>-793.109345000001</v>
      </c>
      <c r="G12" s="16">
        <f t="shared" si="0"/>
        <v>-9.33665872576345</v>
      </c>
    </row>
    <row r="13" customFormat="1" ht="22" customHeight="1" spans="1:7">
      <c r="A13" s="17" t="s">
        <v>103</v>
      </c>
      <c r="B13" s="18">
        <v>5845.823</v>
      </c>
      <c r="C13" s="18">
        <v>1069.445916</v>
      </c>
      <c r="D13" s="19">
        <f t="shared" si="5"/>
        <v>18.2941891329929</v>
      </c>
      <c r="E13" s="18">
        <v>644.668</v>
      </c>
      <c r="F13" s="20">
        <f t="shared" si="4"/>
        <v>424.777916</v>
      </c>
      <c r="G13" s="21">
        <f t="shared" si="0"/>
        <v>65.8909572058796</v>
      </c>
    </row>
    <row r="14" customFormat="1" ht="22" customHeight="1" spans="1:7">
      <c r="A14" s="17" t="s">
        <v>104</v>
      </c>
      <c r="B14" s="18">
        <v>9629.81799</v>
      </c>
      <c r="C14" s="18">
        <v>6584.75</v>
      </c>
      <c r="D14" s="19">
        <f t="shared" si="5"/>
        <v>68.3787586311379</v>
      </c>
      <c r="E14" s="27">
        <f>6200.211+1615</f>
        <v>7815.211</v>
      </c>
      <c r="F14" s="20">
        <f t="shared" si="4"/>
        <v>-1230.461</v>
      </c>
      <c r="G14" s="21">
        <f t="shared" si="0"/>
        <v>-15.7444373542826</v>
      </c>
    </row>
    <row r="15" customFormat="1" ht="22" customHeight="1" spans="1:7">
      <c r="A15" s="17" t="s">
        <v>105</v>
      </c>
      <c r="B15" s="18">
        <v>117.0158</v>
      </c>
      <c r="C15" s="18">
        <v>34.156993</v>
      </c>
      <c r="D15" s="19">
        <f t="shared" si="5"/>
        <v>29.1900692043297</v>
      </c>
      <c r="E15" s="27">
        <v>26.877662</v>
      </c>
      <c r="F15" s="20">
        <f t="shared" si="4"/>
        <v>7.279331</v>
      </c>
      <c r="G15" s="21">
        <f t="shared" si="0"/>
        <v>27.0832001682289</v>
      </c>
    </row>
    <row r="16" customFormat="1" ht="22" customHeight="1" spans="1:7">
      <c r="A16" s="17" t="s">
        <v>106</v>
      </c>
      <c r="B16" s="18">
        <v>18</v>
      </c>
      <c r="C16" s="18">
        <v>10.093074</v>
      </c>
      <c r="D16" s="19">
        <f t="shared" si="5"/>
        <v>56.0726333333333</v>
      </c>
      <c r="E16" s="27">
        <v>6.939414</v>
      </c>
      <c r="F16" s="20">
        <f t="shared" si="4"/>
        <v>3.15366</v>
      </c>
      <c r="G16" s="21">
        <f t="shared" si="0"/>
        <v>45.4456240829557</v>
      </c>
    </row>
    <row r="17" customFormat="1" ht="22" customHeight="1" spans="1:7">
      <c r="A17" s="17" t="s">
        <v>107</v>
      </c>
      <c r="B17" s="18">
        <v>1.8</v>
      </c>
      <c r="C17" s="18">
        <v>3.018248</v>
      </c>
      <c r="D17" s="19">
        <f t="shared" si="5"/>
        <v>167.680444444444</v>
      </c>
      <c r="E17" s="27">
        <v>0.8775</v>
      </c>
      <c r="F17" s="20">
        <f t="shared" si="4"/>
        <v>2.140748</v>
      </c>
      <c r="G17" s="21">
        <f t="shared" si="0"/>
        <v>243.959886039886</v>
      </c>
    </row>
    <row r="18" s="2" customFormat="1" ht="22" customHeight="1" spans="1:7">
      <c r="A18" s="25" t="s">
        <v>109</v>
      </c>
      <c r="B18" s="13">
        <f>SUM(B19:B23)</f>
        <v>19151.213289</v>
      </c>
      <c r="C18" s="13">
        <f>SUM(C19:C23)</f>
        <v>11425.050485</v>
      </c>
      <c r="D18" s="14">
        <f t="shared" si="5"/>
        <v>59.6570583418977</v>
      </c>
      <c r="E18" s="28">
        <f>SUM(E19:E23)</f>
        <v>8297.547862</v>
      </c>
      <c r="F18" s="15">
        <f t="shared" si="4"/>
        <v>3127.502623</v>
      </c>
      <c r="G18" s="16">
        <f t="shared" si="0"/>
        <v>37.691890122417</v>
      </c>
    </row>
    <row r="19" customFormat="1" ht="22" customHeight="1" spans="1:7">
      <c r="A19" s="17" t="s">
        <v>103</v>
      </c>
      <c r="B19" s="18">
        <v>16692.213289</v>
      </c>
      <c r="C19" s="18">
        <v>10411.03784</v>
      </c>
      <c r="D19" s="19">
        <f t="shared" si="5"/>
        <v>62.3706255111224</v>
      </c>
      <c r="E19" s="27">
        <v>5018.817927</v>
      </c>
      <c r="F19" s="20">
        <f t="shared" si="4"/>
        <v>5392.219913</v>
      </c>
      <c r="G19" s="21">
        <f t="shared" si="0"/>
        <v>107.440038499727</v>
      </c>
    </row>
    <row r="20" customFormat="1" ht="22" customHeight="1" spans="1:7">
      <c r="A20" s="17" t="s">
        <v>104</v>
      </c>
      <c r="B20" s="18">
        <v>2366</v>
      </c>
      <c r="C20" s="18">
        <v>874</v>
      </c>
      <c r="D20" s="19">
        <f t="shared" si="5"/>
        <v>36.9399830938292</v>
      </c>
      <c r="E20" s="27">
        <f>1660+1570</f>
        <v>3230</v>
      </c>
      <c r="F20" s="20">
        <f t="shared" si="4"/>
        <v>-2356</v>
      </c>
      <c r="G20" s="21">
        <f t="shared" si="0"/>
        <v>-72.9411764705882</v>
      </c>
    </row>
    <row r="21" customFormat="1" ht="22" customHeight="1" spans="1:7">
      <c r="A21" s="17" t="s">
        <v>105</v>
      </c>
      <c r="B21" s="18">
        <v>14</v>
      </c>
      <c r="C21" s="18">
        <v>22.158232</v>
      </c>
      <c r="D21" s="19">
        <f t="shared" si="5"/>
        <v>158.273085714286</v>
      </c>
      <c r="E21" s="27">
        <v>7.482146</v>
      </c>
      <c r="F21" s="20">
        <f t="shared" si="4"/>
        <v>14.676086</v>
      </c>
      <c r="G21" s="21">
        <f t="shared" si="0"/>
        <v>196.148083718227</v>
      </c>
    </row>
    <row r="22" customFormat="1" ht="22" customHeight="1" spans="1:7">
      <c r="A22" s="17" t="s">
        <v>106</v>
      </c>
      <c r="B22" s="18">
        <v>65</v>
      </c>
      <c r="C22" s="18">
        <v>117.754413</v>
      </c>
      <c r="D22" s="19">
        <f t="shared" si="5"/>
        <v>181.160635384615</v>
      </c>
      <c r="E22" s="27">
        <v>33.789879</v>
      </c>
      <c r="F22" s="20">
        <f t="shared" si="4"/>
        <v>83.964534</v>
      </c>
      <c r="G22" s="21">
        <f t="shared" si="0"/>
        <v>248.490188437786</v>
      </c>
    </row>
    <row r="23" customFormat="1" ht="22" customHeight="1" spans="1:7">
      <c r="A23" s="17" t="s">
        <v>107</v>
      </c>
      <c r="B23" s="18">
        <v>14</v>
      </c>
      <c r="C23" s="18">
        <v>0.1</v>
      </c>
      <c r="D23" s="19">
        <f t="shared" si="5"/>
        <v>0.714285714285714</v>
      </c>
      <c r="E23" s="18">
        <v>7.45791</v>
      </c>
      <c r="F23" s="20">
        <f t="shared" si="4"/>
        <v>-7.35791</v>
      </c>
      <c r="G23" s="21">
        <f t="shared" si="0"/>
        <v>-98.6591417702815</v>
      </c>
    </row>
  </sheetData>
  <mergeCells count="7">
    <mergeCell ref="A2:G2"/>
    <mergeCell ref="E3:G3"/>
    <mergeCell ref="E4:G4"/>
    <mergeCell ref="A4:A5"/>
    <mergeCell ref="B4:B5"/>
    <mergeCell ref="C4:C5"/>
    <mergeCell ref="D4:D5"/>
  </mergeCells>
  <pageMargins left="0.550694444444444" right="0.511805555555556" top="0.511805555555556" bottom="0.708333333333333" header="0.5" footer="0.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2" workbookViewId="0">
      <selection activeCell="B7" sqref="B7"/>
    </sheetView>
  </sheetViews>
  <sheetFormatPr defaultColWidth="8.88888888888889" defaultRowHeight="14.4" outlineLevelCol="7"/>
  <cols>
    <col min="1" max="1" width="45.4444444444444" customWidth="1"/>
    <col min="2" max="2" width="15.25" customWidth="1"/>
    <col min="3" max="3" width="18.1111111111111" customWidth="1"/>
    <col min="4" max="4" width="11.0092592592593" customWidth="1"/>
    <col min="5" max="7" width="15.25" customWidth="1"/>
    <col min="8" max="8" width="9.77777777777778" customWidth="1"/>
    <col min="9" max="9" width="14.1111111111111"/>
    <col min="10" max="16383" width="9"/>
  </cols>
  <sheetData>
    <row r="1" s="1" customFormat="1" ht="17.4" spans="1:4">
      <c r="A1" s="3" t="s">
        <v>110</v>
      </c>
      <c r="B1" s="3"/>
      <c r="D1" s="4"/>
    </row>
    <row r="2" s="1" customFormat="1" ht="31.8" spans="1:8">
      <c r="A2" s="5" t="s">
        <v>111</v>
      </c>
      <c r="B2" s="5"/>
      <c r="C2" s="5"/>
      <c r="D2" s="5"/>
      <c r="E2" s="5"/>
      <c r="F2" s="5"/>
      <c r="G2" s="5"/>
      <c r="H2" s="6"/>
    </row>
    <row r="3" s="1" customFormat="1" ht="20" customHeight="1" spans="3:8">
      <c r="C3" s="5"/>
      <c r="D3" s="5"/>
      <c r="E3" s="7" t="s">
        <v>2</v>
      </c>
      <c r="F3" s="7"/>
      <c r="G3" s="7"/>
      <c r="H3" s="8"/>
    </row>
    <row r="4" customFormat="1" ht="23" customHeight="1" spans="1:7">
      <c r="A4" s="9" t="s">
        <v>101</v>
      </c>
      <c r="B4" s="9" t="s">
        <v>4</v>
      </c>
      <c r="C4" s="9" t="s">
        <v>5</v>
      </c>
      <c r="D4" s="9" t="s">
        <v>71</v>
      </c>
      <c r="E4" s="10" t="s">
        <v>42</v>
      </c>
      <c r="F4" s="10"/>
      <c r="G4" s="10"/>
    </row>
    <row r="5" customFormat="1" ht="23" customHeight="1" spans="1:7">
      <c r="A5" s="9"/>
      <c r="B5" s="9"/>
      <c r="C5" s="9"/>
      <c r="D5" s="9"/>
      <c r="E5" s="11" t="s">
        <v>43</v>
      </c>
      <c r="F5" s="11" t="s">
        <v>9</v>
      </c>
      <c r="G5" s="10" t="s">
        <v>44</v>
      </c>
    </row>
    <row r="6" s="2" customFormat="1" ht="26" customHeight="1" spans="1:7">
      <c r="A6" s="12" t="s">
        <v>112</v>
      </c>
      <c r="B6" s="13">
        <f>B11+B16</f>
        <v>33277.709332</v>
      </c>
      <c r="C6" s="13">
        <f t="shared" ref="C6:C10" si="0">C11+C16</f>
        <v>16512.843182</v>
      </c>
      <c r="D6" s="14">
        <f t="shared" ref="D6:D8" si="1">C6/B6*100</f>
        <v>49.6213336598898</v>
      </c>
      <c r="E6" s="13">
        <f t="shared" ref="E6:E10" si="2">E11+E16</f>
        <v>11657.651894</v>
      </c>
      <c r="F6" s="15">
        <f t="shared" ref="F6:F20" si="3">C6-E6</f>
        <v>4855.191288</v>
      </c>
      <c r="G6" s="16">
        <f t="shared" ref="G6:G9" si="4">F6/E6*100</f>
        <v>41.6481066011148</v>
      </c>
    </row>
    <row r="7" customFormat="1" ht="26" customHeight="1" spans="1:7">
      <c r="A7" s="17" t="s">
        <v>113</v>
      </c>
      <c r="B7" s="18">
        <f t="shared" ref="B6:B10" si="5">B12+B17</f>
        <v>29309.709332</v>
      </c>
      <c r="C7" s="18">
        <f t="shared" si="0"/>
        <v>14221.492655</v>
      </c>
      <c r="D7" s="19">
        <f t="shared" si="1"/>
        <v>48.5214387284051</v>
      </c>
      <c r="E7" s="18">
        <f t="shared" si="2"/>
        <v>11641.995267</v>
      </c>
      <c r="F7" s="20">
        <f t="shared" si="3"/>
        <v>2579.497388</v>
      </c>
      <c r="G7" s="21">
        <f t="shared" si="4"/>
        <v>22.1568324745137</v>
      </c>
    </row>
    <row r="8" customFormat="1" ht="26" customHeight="1" spans="1:7">
      <c r="A8" s="17" t="s">
        <v>106</v>
      </c>
      <c r="B8" s="18">
        <f t="shared" si="5"/>
        <v>18</v>
      </c>
      <c r="C8" s="18">
        <f t="shared" si="0"/>
        <v>12.963367</v>
      </c>
      <c r="D8" s="19">
        <f t="shared" si="1"/>
        <v>72.0187055555556</v>
      </c>
      <c r="E8" s="18">
        <f t="shared" si="2"/>
        <v>8.639627</v>
      </c>
      <c r="F8" s="20">
        <f t="shared" si="3"/>
        <v>4.32374</v>
      </c>
      <c r="G8" s="21">
        <f t="shared" si="4"/>
        <v>50.0454475638821</v>
      </c>
    </row>
    <row r="9" customFormat="1" ht="26" customHeight="1" spans="1:7">
      <c r="A9" s="17" t="s">
        <v>107</v>
      </c>
      <c r="B9" s="22">
        <f t="shared" si="5"/>
        <v>0</v>
      </c>
      <c r="C9" s="18">
        <f t="shared" si="0"/>
        <v>4.27236</v>
      </c>
      <c r="D9" s="23">
        <v>0</v>
      </c>
      <c r="E9" s="18">
        <f t="shared" si="2"/>
        <v>7.017</v>
      </c>
      <c r="F9" s="20">
        <f t="shared" si="3"/>
        <v>-2.74464</v>
      </c>
      <c r="G9" s="21">
        <f t="shared" si="4"/>
        <v>-39.1141513467294</v>
      </c>
    </row>
    <row r="10" customFormat="1" ht="26" customHeight="1" spans="1:7">
      <c r="A10" s="17" t="s">
        <v>114</v>
      </c>
      <c r="B10" s="18">
        <f t="shared" si="5"/>
        <v>3950</v>
      </c>
      <c r="C10" s="18">
        <f t="shared" si="0"/>
        <v>2274.1148</v>
      </c>
      <c r="D10" s="19">
        <f t="shared" ref="D10:D13" si="6">C10/B10*100</f>
        <v>57.5725265822785</v>
      </c>
      <c r="E10" s="18">
        <f t="shared" si="2"/>
        <v>0</v>
      </c>
      <c r="F10" s="20">
        <f t="shared" si="3"/>
        <v>2274.1148</v>
      </c>
      <c r="G10" s="24">
        <v>0</v>
      </c>
    </row>
    <row r="11" s="2" customFormat="1" ht="26" customHeight="1" spans="1:7">
      <c r="A11" s="25" t="s">
        <v>115</v>
      </c>
      <c r="B11" s="13">
        <f>SUM(B12:B15)</f>
        <v>14447.177088</v>
      </c>
      <c r="C11" s="13">
        <f>SUM(C12:C15)</f>
        <v>7649.26514</v>
      </c>
      <c r="D11" s="14">
        <f t="shared" si="6"/>
        <v>52.9464344031165</v>
      </c>
      <c r="E11" s="13">
        <f>SUM(E12:E15)</f>
        <v>3858.534809</v>
      </c>
      <c r="F11" s="15">
        <f t="shared" si="3"/>
        <v>3790.730331</v>
      </c>
      <c r="G11" s="16">
        <f t="shared" ref="G11:G14" si="7">F11/E11*100</f>
        <v>98.2427402795007</v>
      </c>
    </row>
    <row r="12" customFormat="1" ht="26" customHeight="1" spans="1:7">
      <c r="A12" s="17" t="s">
        <v>116</v>
      </c>
      <c r="B12" s="18">
        <v>10487.177088</v>
      </c>
      <c r="C12" s="18">
        <v>5372.921837</v>
      </c>
      <c r="D12" s="19">
        <f t="shared" si="6"/>
        <v>51.2332517312785</v>
      </c>
      <c r="E12" s="18">
        <v>3845.248957</v>
      </c>
      <c r="F12" s="20">
        <f t="shared" si="3"/>
        <v>1527.67288</v>
      </c>
      <c r="G12" s="21">
        <f t="shared" si="7"/>
        <v>39.7288419315213</v>
      </c>
    </row>
    <row r="13" customFormat="1" ht="26" customHeight="1" spans="1:7">
      <c r="A13" s="17" t="s">
        <v>106</v>
      </c>
      <c r="B13" s="18">
        <v>10</v>
      </c>
      <c r="C13" s="18">
        <v>2.228503</v>
      </c>
      <c r="D13" s="19">
        <f t="shared" si="6"/>
        <v>22.28503</v>
      </c>
      <c r="E13" s="18">
        <v>6.268852</v>
      </c>
      <c r="F13" s="20">
        <f t="shared" si="3"/>
        <v>-4.040349</v>
      </c>
      <c r="G13" s="21">
        <f t="shared" si="7"/>
        <v>-64.4511786209022</v>
      </c>
    </row>
    <row r="14" customFormat="1" ht="26" customHeight="1" spans="1:7">
      <c r="A14" s="17" t="s">
        <v>107</v>
      </c>
      <c r="B14" s="22">
        <v>0</v>
      </c>
      <c r="C14" s="22">
        <v>0</v>
      </c>
      <c r="D14" s="23">
        <v>0</v>
      </c>
      <c r="E14" s="18">
        <v>7.017</v>
      </c>
      <c r="F14" s="20">
        <f t="shared" si="3"/>
        <v>-7.017</v>
      </c>
      <c r="G14" s="21">
        <f t="shared" si="7"/>
        <v>-100</v>
      </c>
    </row>
    <row r="15" customFormat="1" ht="26" customHeight="1" spans="1:7">
      <c r="A15" s="17" t="s">
        <v>114</v>
      </c>
      <c r="B15" s="18">
        <v>3950</v>
      </c>
      <c r="C15" s="18">
        <v>2274.1148</v>
      </c>
      <c r="D15" s="19">
        <f t="shared" ref="D15:D18" si="8">C15/B15*100</f>
        <v>57.5725265822785</v>
      </c>
      <c r="E15" s="18">
        <v>0</v>
      </c>
      <c r="F15" s="20">
        <f t="shared" si="3"/>
        <v>2274.1148</v>
      </c>
      <c r="G15" s="24">
        <v>0</v>
      </c>
    </row>
    <row r="16" s="2" customFormat="1" ht="26" customHeight="1" spans="1:7">
      <c r="A16" s="25" t="s">
        <v>117</v>
      </c>
      <c r="B16" s="13">
        <f>SUM(B17:B20)</f>
        <v>18830.532244</v>
      </c>
      <c r="C16" s="13">
        <f>SUM(C17:C20)</f>
        <v>8863.578042</v>
      </c>
      <c r="D16" s="14">
        <f t="shared" si="8"/>
        <v>47.0702470177082</v>
      </c>
      <c r="E16" s="13">
        <f>SUM(E17:E20)</f>
        <v>7799.117085</v>
      </c>
      <c r="F16" s="15">
        <f t="shared" si="3"/>
        <v>1064.460957</v>
      </c>
      <c r="G16" s="16">
        <f t="shared" ref="G16:G18" si="9">F16/E16*100</f>
        <v>13.6484802753798</v>
      </c>
    </row>
    <row r="17" customFormat="1" ht="26" customHeight="1" spans="1:7">
      <c r="A17" s="17" t="s">
        <v>118</v>
      </c>
      <c r="B17" s="18">
        <v>18822.532244</v>
      </c>
      <c r="C17" s="18">
        <v>8848.570818</v>
      </c>
      <c r="D17" s="19">
        <f t="shared" si="8"/>
        <v>47.0105228313296</v>
      </c>
      <c r="E17" s="18">
        <v>7796.74631</v>
      </c>
      <c r="F17" s="20">
        <f t="shared" si="3"/>
        <v>1051.824508</v>
      </c>
      <c r="G17" s="21">
        <f t="shared" si="9"/>
        <v>13.490557037247</v>
      </c>
    </row>
    <row r="18" ht="29" customHeight="1" spans="1:7">
      <c r="A18" s="17" t="s">
        <v>106</v>
      </c>
      <c r="B18" s="18">
        <v>8</v>
      </c>
      <c r="C18" s="18">
        <v>10.734864</v>
      </c>
      <c r="D18" s="19">
        <f t="shared" si="8"/>
        <v>134.1858</v>
      </c>
      <c r="E18" s="18">
        <v>2.370775</v>
      </c>
      <c r="F18" s="20">
        <f t="shared" si="3"/>
        <v>8.364089</v>
      </c>
      <c r="G18" s="21">
        <f t="shared" si="9"/>
        <v>352.799780662442</v>
      </c>
    </row>
    <row r="19" ht="29" customHeight="1" spans="1:7">
      <c r="A19" s="17" t="s">
        <v>107</v>
      </c>
      <c r="B19" s="22">
        <v>0</v>
      </c>
      <c r="C19" s="18">
        <v>4.27236</v>
      </c>
      <c r="D19" s="23">
        <v>0</v>
      </c>
      <c r="E19" s="22">
        <v>0</v>
      </c>
      <c r="F19" s="20">
        <f t="shared" si="3"/>
        <v>4.27236</v>
      </c>
      <c r="G19" s="24">
        <v>0</v>
      </c>
    </row>
    <row r="20" ht="29" customHeight="1" spans="1:7">
      <c r="A20" s="17" t="s">
        <v>114</v>
      </c>
      <c r="B20" s="22">
        <v>0</v>
      </c>
      <c r="C20" s="22">
        <v>0</v>
      </c>
      <c r="D20" s="23">
        <v>0</v>
      </c>
      <c r="E20" s="22">
        <v>0</v>
      </c>
      <c r="F20" s="26">
        <f t="shared" si="3"/>
        <v>0</v>
      </c>
      <c r="G20" s="24">
        <v>0</v>
      </c>
    </row>
  </sheetData>
  <mergeCells count="7">
    <mergeCell ref="A2:G2"/>
    <mergeCell ref="E3:G3"/>
    <mergeCell ref="E4:G4"/>
    <mergeCell ref="A4:A5"/>
    <mergeCell ref="B4:B5"/>
    <mergeCell ref="C4:C5"/>
    <mergeCell ref="D4:D5"/>
  </mergeCells>
  <pageMargins left="0.708333333333333" right="0.354166666666667" top="0.511805555555556" bottom="0.511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鲁娟</cp:lastModifiedBy>
  <dcterms:created xsi:type="dcterms:W3CDTF">2023-05-12T11:15:00Z</dcterms:created>
  <dcterms:modified xsi:type="dcterms:W3CDTF">2025-07-29T00:45:37Z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C25162AE5CA84E7BB617D60C5F734C62_12</vt:lpwstr>
  </property>
</Properties>
</file>