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 activeTab="5"/>
  </bookViews>
  <sheets>
    <sheet name="附件1" sheetId="1" r:id="rId1"/>
    <sheet name="附件2" sheetId="2" r:id="rId2"/>
    <sheet name="附件3 " sheetId="12" r:id="rId3"/>
    <sheet name="附件4" sheetId="4" r:id="rId4"/>
    <sheet name="附件5" sheetId="10" r:id="rId5"/>
    <sheet name="附件6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<sst xmlns="http://schemas.openxmlformats.org/spreadsheetml/2006/main" count="175" uniqueCount="125">
  <si>
    <t>附件1</t>
  </si>
  <si>
    <t>2026年上半年一般公共预算收入执行情况表</t>
  </si>
  <si>
    <t>单位：万元</t>
  </si>
  <si>
    <t>收入分类</t>
  </si>
  <si>
    <t>预算数</t>
  </si>
  <si>
    <t>上半年执行数</t>
  </si>
  <si>
    <r>
      <rPr>
        <b/>
        <sz val="14"/>
        <rFont val="宋体"/>
        <charset val="134"/>
      </rPr>
      <t>占预算</t>
    </r>
    <r>
      <rPr>
        <b/>
        <sz val="14"/>
        <rFont val="Times New Roman"/>
        <charset val="134"/>
      </rPr>
      <t>%</t>
    </r>
  </si>
  <si>
    <t>与上年同期比较</t>
  </si>
  <si>
    <t>同期收入</t>
  </si>
  <si>
    <t>增减额</t>
  </si>
  <si>
    <t>增减%</t>
  </si>
  <si>
    <t>一般公共预算收入</t>
  </si>
  <si>
    <t>一、税收收入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</si>
  <si>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</si>
  <si>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</si>
  <si>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</si>
  <si>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</si>
  <si>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</si>
  <si>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</si>
  <si>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</si>
  <si>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</si>
  <si>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</si>
  <si>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</si>
  <si>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</si>
  <si>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环境保护税</t>
  </si>
  <si>
    <t>契税</t>
  </si>
  <si>
    <t>二、非税收入</t>
  </si>
  <si>
    <t>专项收入</t>
  </si>
  <si>
    <t xml:space="preserve">         教育费附加收入</t>
  </si>
  <si>
    <t xml:space="preserve">         地方教育附加收入</t>
  </si>
  <si>
    <t xml:space="preserve">         残疾人就业保障金收入</t>
  </si>
  <si>
    <t xml:space="preserve">         教育资金收入</t>
  </si>
  <si>
    <t xml:space="preserve">         农田水利建设资金收入</t>
  </si>
  <si>
    <t>行政事业性收费收入</t>
  </si>
  <si>
    <t>罚没收入</t>
  </si>
  <si>
    <t>国有资源有偿使用收入</t>
  </si>
  <si>
    <t>捐赠收入</t>
  </si>
  <si>
    <t>政府住房基金收入</t>
  </si>
  <si>
    <t>其他收入</t>
  </si>
  <si>
    <t>附件2</t>
  </si>
  <si>
    <t>2026年上半年一般公共预算支出执行情况表</t>
  </si>
  <si>
    <t>代码</t>
  </si>
  <si>
    <t>预算科目</t>
  </si>
  <si>
    <r>
      <rPr>
        <b/>
        <sz val="12"/>
        <color theme="1"/>
        <rFont val="宋体"/>
        <charset val="134"/>
        <scheme val="minor"/>
      </rPr>
      <t>占预算</t>
    </r>
    <r>
      <rPr>
        <b/>
        <sz val="12"/>
        <rFont val="Times New Roman"/>
        <charset val="134"/>
      </rPr>
      <t>%</t>
    </r>
  </si>
  <si>
    <t>较去年同期</t>
  </si>
  <si>
    <t>同期数</t>
  </si>
  <si>
    <r>
      <rPr>
        <b/>
        <sz val="12"/>
        <rFont val="宋体"/>
        <charset val="134"/>
      </rPr>
      <t>增减</t>
    </r>
    <r>
      <rPr>
        <b/>
        <sz val="12"/>
        <rFont val="Times New Roman"/>
        <charset val="134"/>
      </rPr>
      <t>%</t>
    </r>
  </si>
  <si>
    <t>一般公共预算支出</t>
  </si>
  <si>
    <t>一般公共服务支出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</si>
  <si>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</si>
  <si>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</si>
  <si>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</si>
  <si>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</si>
  <si>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</si>
  <si>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</si>
  <si>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</si>
  <si>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</si>
  <si>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</si>
  <si>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</si>
  <si>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</si>
  <si>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</si>
  <si>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</si>
  <si>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</si>
  <si>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</si>
  <si>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</si>
  <si>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</si>
  <si>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</si>
  <si>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</si>
  <si>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</si>
  <si>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</si>
  <si>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</si>
  <si>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</si>
  <si>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附件3</t>
  </si>
  <si>
    <t>2026年上半年政府性基金预算收入执行情况表</t>
  </si>
  <si>
    <t>占预算</t>
  </si>
  <si>
    <r>
      <rPr>
        <b/>
        <sz val="14"/>
        <rFont val="宋体"/>
        <charset val="134"/>
      </rPr>
      <t>增减</t>
    </r>
    <r>
      <rPr>
        <b/>
        <sz val="14"/>
        <rFont val="Times New Roman"/>
        <charset val="134"/>
      </rPr>
      <t>%</t>
    </r>
  </si>
  <si>
    <t>政府性基金预算收入</t>
  </si>
  <si>
    <t xml:space="preserve">   本级收入</t>
  </si>
  <si>
    <t>一、国有土地使用权出让收入</t>
  </si>
  <si>
    <t>二、城市基础设施配套费收入</t>
  </si>
  <si>
    <t>三、污水处理费收入</t>
  </si>
  <si>
    <t>四、其他政府性基金专项债务对应项目专项收入</t>
  </si>
  <si>
    <t xml:space="preserve">  专项债务对应项目专项收入</t>
  </si>
  <si>
    <t>一、国有土地使用权出让金专项债务对应项目专项收入</t>
  </si>
  <si>
    <t>二、其他政府性基金专项债务对应项目专项收入</t>
  </si>
  <si>
    <t>附件4</t>
  </si>
  <si>
    <t>2026年上半年政府性基金预算支出执行情况表</t>
  </si>
  <si>
    <t>支出项目</t>
  </si>
  <si>
    <t>占预算%</t>
  </si>
  <si>
    <t>政府性基金预算支出</t>
  </si>
  <si>
    <t>一、城乡社区支出</t>
  </si>
  <si>
    <t xml:space="preserve">      其中：国有土地使用权出让收入安排的支出</t>
  </si>
  <si>
    <t xml:space="preserve">            城市基础设施配套费安排的支出</t>
  </si>
  <si>
    <t xml:space="preserve">            污水处理费安排的支出</t>
  </si>
  <si>
    <t xml:space="preserve">            超长期特别国债安排的支出</t>
  </si>
  <si>
    <t>二、农林水支出</t>
  </si>
  <si>
    <t>三、交通运输支出</t>
  </si>
  <si>
    <t>四、资源勘探信息支出</t>
  </si>
  <si>
    <t>五、其他支出</t>
  </si>
  <si>
    <t xml:space="preserve">      其中：其他政府性基金及对应专项债务收入安排的支出</t>
  </si>
  <si>
    <t xml:space="preserve">            彩票公益金安排的支出</t>
  </si>
  <si>
    <t>六、债务还本付息支出</t>
  </si>
  <si>
    <t>附件5</t>
  </si>
  <si>
    <t>2026年上半年社会保险基金预算收入执行情况表</t>
  </si>
  <si>
    <t>项目</t>
  </si>
  <si>
    <t>上半年
执行数</t>
  </si>
  <si>
    <t>社会保险基金收入合计</t>
  </si>
  <si>
    <t xml:space="preserve">          其中：保险费收入</t>
  </si>
  <si>
    <t xml:space="preserve">                财政补贴收入</t>
  </si>
  <si>
    <t xml:space="preserve">                利息收入</t>
  </si>
  <si>
    <t xml:space="preserve">                转移收入</t>
  </si>
  <si>
    <t xml:space="preserve">                其他收入</t>
  </si>
  <si>
    <t>一、城乡居民基本养老保险基金收入</t>
  </si>
  <si>
    <t>二、机关事业单位养老保险基金收入</t>
  </si>
  <si>
    <t>附件6</t>
  </si>
  <si>
    <t>2026年上半年社会保险基金预算支出执行情况表</t>
  </si>
  <si>
    <t>社会保险基金支出合计</t>
  </si>
  <si>
    <t xml:space="preserve">          其中：社会保险待遇支出</t>
  </si>
  <si>
    <t xml:space="preserve">                转移支出</t>
  </si>
  <si>
    <t xml:space="preserve">                其他支出</t>
  </si>
  <si>
    <t xml:space="preserve">                上解上级支出</t>
  </si>
  <si>
    <t>一、城乡居民基本养老保险基金支出</t>
  </si>
  <si>
    <t xml:space="preserve">          其中：城乡居民基本养老保险待遇支出</t>
  </si>
  <si>
    <t>二、机关事业单位养老保险基金支出</t>
  </si>
  <si>
    <t xml:space="preserve">          其中：基本养老金待遇支出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</si>
</sst>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  <numFmt numFmtId="179" formatCode="0_);[Red]\(0\)"/>
  </numFmts>
  <fonts count="4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sz val="24"/>
      <name val="方正小标宋简体"/>
      <charset val="134"/>
    </font>
    <font>
      <b/>
      <sz val="11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Times New Roman"/>
      <charset val="0"/>
    </font>
    <font>
      <sz val="12"/>
      <name val="宋体"/>
      <charset val="0"/>
    </font>
    <font>
      <sz val="12"/>
      <name val="Times New Roman"/>
      <charset val="0"/>
    </font>
    <font>
      <sz val="12"/>
      <name val="Times New Roman"/>
      <charset val="134"/>
    </font>
    <font>
      <b/>
      <sz val="12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" borderId="11" applyNumberFormat="0" applyAlignment="0" applyProtection="0">
      <alignment vertical="center"/>
    </xf>
    <xf numFmtId="0" fontId="35" fillId="5" borderId="12" applyNumberFormat="0" applyAlignment="0" applyProtection="0">
      <alignment vertical="center"/>
    </xf>
    <xf numFmtId="0" fontId="36" fillId="5" borderId="11" applyNumberFormat="0" applyAlignment="0" applyProtection="0">
      <alignment vertical="center"/>
    </xf>
    <xf numFmtId="0" fontId="37" fillId="6" borderId="13" applyNumberForma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0" borderId="0" applyBorder="0"/>
  </cellStyleXfs>
  <cellXfs count="10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1" fontId="3" fillId="2" borderId="0" xfId="49" applyNumberFormat="1" applyFont="1" applyFill="1" applyAlignment="1"/>
    <xf numFmtId="0" fontId="0" fillId="2" borderId="0" xfId="0" applyFill="1" applyAlignment="1">
      <alignment horizontal="center" vertical="center"/>
    </xf>
    <xf numFmtId="1" fontId="4" fillId="2" borderId="0" xfId="49" applyNumberFormat="1" applyFont="1" applyFill="1" applyAlignment="1">
      <alignment horizontal="center" vertical="center"/>
    </xf>
    <xf numFmtId="1" fontId="5" fillId="2" borderId="0" xfId="49" applyNumberFormat="1" applyFont="1" applyFill="1" applyAlignment="1">
      <alignment horizontal="center" vertical="center"/>
    </xf>
    <xf numFmtId="1" fontId="6" fillId="2" borderId="0" xfId="49" applyNumberFormat="1" applyFont="1" applyFill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1" fontId="3" fillId="0" borderId="0" xfId="49" applyNumberFormat="1" applyFont="1" applyFill="1" applyAlignment="1">
      <alignment horizontal="left" vertical="center"/>
    </xf>
    <xf numFmtId="1" fontId="3" fillId="0" borderId="0" xfId="49" applyNumberFormat="1" applyFont="1" applyFill="1" applyAlignment="1"/>
    <xf numFmtId="0" fontId="0" fillId="0" borderId="0" xfId="0" applyFill="1" applyAlignment="1">
      <alignment horizontal="center" vertical="center"/>
    </xf>
    <xf numFmtId="1" fontId="4" fillId="0" borderId="0" xfId="49" applyNumberFormat="1" applyFont="1" applyFill="1" applyAlignment="1">
      <alignment horizontal="center" vertical="center"/>
    </xf>
    <xf numFmtId="1" fontId="5" fillId="0" borderId="0" xfId="49" applyNumberFormat="1" applyFont="1" applyFill="1" applyAlignment="1">
      <alignment horizontal="center" vertical="center"/>
    </xf>
    <xf numFmtId="1" fontId="6" fillId="0" borderId="0" xfId="49" applyNumberFormat="1" applyFont="1" applyFill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1" fontId="3" fillId="2" borderId="0" xfId="49" applyNumberFormat="1" applyFont="1" applyFill="1" applyAlignment="1">
      <alignment vertical="center"/>
    </xf>
    <xf numFmtId="1" fontId="13" fillId="2" borderId="0" xfId="49" applyNumberFormat="1" applyFont="1" applyFill="1" applyAlignment="1">
      <alignment horizontal="right"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78" fontId="16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178" fontId="18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>
      <alignment vertical="center"/>
    </xf>
    <xf numFmtId="0" fontId="0" fillId="2" borderId="0" xfId="0" applyFont="1" applyFill="1">
      <alignment vertical="center"/>
    </xf>
    <xf numFmtId="1" fontId="3" fillId="2" borderId="0" xfId="49" applyNumberFormat="1" applyFont="1" applyFill="1" applyAlignment="1">
      <alignment horizontal="left"/>
    </xf>
    <xf numFmtId="0" fontId="20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178" fontId="21" fillId="2" borderId="1" xfId="0" applyNumberFormat="1" applyFont="1" applyFill="1" applyBorder="1" applyAlignment="1">
      <alignment horizontal="center"/>
    </xf>
    <xf numFmtId="176" fontId="20" fillId="2" borderId="1" xfId="0" applyNumberFormat="1" applyFont="1" applyFill="1" applyBorder="1" applyAlignment="1">
      <alignment horizontal="center" vertical="center"/>
    </xf>
    <xf numFmtId="176" fontId="20" fillId="2" borderId="1" xfId="0" applyNumberFormat="1" applyFont="1" applyFill="1" applyBorder="1">
      <alignment vertical="center"/>
    </xf>
    <xf numFmtId="0" fontId="22" fillId="2" borderId="1" xfId="51" applyFont="1" applyFill="1" applyBorder="1" applyAlignment="1">
      <alignment horizontal="center"/>
    </xf>
    <xf numFmtId="0" fontId="23" fillId="2" borderId="1" xfId="0" applyFont="1" applyFill="1" applyBorder="1" applyAlignment="1">
      <alignment horizontal="left" vertical="center"/>
    </xf>
    <xf numFmtId="178" fontId="22" fillId="2" borderId="1" xfId="0" applyNumberFormat="1" applyFont="1" applyFill="1" applyBorder="1" applyAlignment="1">
      <alignment horizontal="center"/>
    </xf>
    <xf numFmtId="176" fontId="24" fillId="2" borderId="1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5" fillId="2" borderId="0" xfId="0" applyFont="1" applyFill="1">
      <alignment vertical="center"/>
    </xf>
    <xf numFmtId="1" fontId="3" fillId="2" borderId="0" xfId="49" applyNumberFormat="1" applyFont="1" applyFill="1"/>
    <xf numFmtId="0" fontId="8" fillId="2" borderId="6" xfId="50" applyFont="1" applyFill="1" applyBorder="1" applyAlignment="1">
      <alignment horizontal="center" vertical="center"/>
    </xf>
    <xf numFmtId="178" fontId="8" fillId="2" borderId="6" xfId="50" applyNumberFormat="1" applyFont="1" applyFill="1" applyBorder="1" applyAlignment="1">
      <alignment horizontal="center" vertical="center"/>
    </xf>
    <xf numFmtId="2" fontId="8" fillId="2" borderId="6" xfId="49" applyNumberFormat="1" applyFont="1" applyFill="1" applyBorder="1" applyAlignment="1">
      <alignment horizontal="center" vertical="center"/>
    </xf>
    <xf numFmtId="49" fontId="8" fillId="2" borderId="1" xfId="49" applyNumberFormat="1" applyFont="1" applyFill="1" applyBorder="1" applyAlignment="1">
      <alignment horizontal="center" vertical="center" wrapText="1"/>
    </xf>
    <xf numFmtId="0" fontId="8" fillId="2" borderId="7" xfId="50" applyFont="1" applyFill="1" applyBorder="1" applyAlignment="1">
      <alignment horizontal="center" vertical="center"/>
    </xf>
    <xf numFmtId="178" fontId="8" fillId="2" borderId="7" xfId="50" applyNumberFormat="1" applyFont="1" applyFill="1" applyBorder="1" applyAlignment="1">
      <alignment horizontal="center" vertical="center"/>
    </xf>
    <xf numFmtId="2" fontId="8" fillId="2" borderId="7" xfId="49" applyNumberFormat="1" applyFont="1" applyFill="1" applyBorder="1" applyAlignment="1">
      <alignment horizontal="center" vertical="center"/>
    </xf>
    <xf numFmtId="179" fontId="8" fillId="2" borderId="1" xfId="49" applyNumberFormat="1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/>
    </xf>
    <xf numFmtId="0" fontId="13" fillId="2" borderId="1" xfId="50" applyFont="1" applyFill="1" applyBorder="1" applyAlignment="1">
      <alignment horizontal="center" vertical="center"/>
    </xf>
    <xf numFmtId="0" fontId="21" fillId="2" borderId="1" xfId="50" applyFont="1" applyFill="1" applyBorder="1" applyAlignment="1">
      <alignment horizontal="center" vertical="center"/>
    </xf>
    <xf numFmtId="178" fontId="21" fillId="2" borderId="1" xfId="50" applyNumberFormat="1" applyFont="1" applyFill="1" applyBorder="1" applyAlignment="1">
      <alignment horizontal="center" vertical="center"/>
    </xf>
    <xf numFmtId="2" fontId="19" fillId="2" borderId="1" xfId="49" applyNumberFormat="1" applyFont="1" applyFill="1" applyBorder="1" applyAlignment="1">
      <alignment horizontal="center" vertical="center"/>
    </xf>
    <xf numFmtId="1" fontId="19" fillId="2" borderId="1" xfId="49" applyNumberFormat="1" applyFont="1" applyFill="1" applyBorder="1" applyAlignment="1">
      <alignment horizontal="center" vertical="center"/>
    </xf>
    <xf numFmtId="176" fontId="19" fillId="2" borderId="1" xfId="49" applyNumberFormat="1" applyFont="1" applyFill="1" applyBorder="1" applyAlignment="1">
      <alignment horizontal="center" vertical="center"/>
    </xf>
    <xf numFmtId="0" fontId="13" fillId="2" borderId="1" xfId="50" applyFont="1" applyFill="1" applyBorder="1" applyAlignment="1">
      <alignment vertical="center"/>
    </xf>
    <xf numFmtId="0" fontId="19" fillId="2" borderId="1" xfId="50" applyFont="1" applyFill="1" applyBorder="1" applyAlignment="1">
      <alignment horizontal="center" vertical="center"/>
    </xf>
    <xf numFmtId="178" fontId="19" fillId="2" borderId="1" xfId="50" applyNumberFormat="1" applyFont="1" applyFill="1" applyBorder="1" applyAlignment="1">
      <alignment horizontal="center" vertical="center"/>
    </xf>
    <xf numFmtId="0" fontId="10" fillId="2" borderId="1" xfId="50" applyFont="1" applyFill="1" applyBorder="1" applyAlignment="1">
      <alignment horizontal="left" vertical="center" indent="2"/>
    </xf>
    <xf numFmtId="1" fontId="19" fillId="2" borderId="1" xfId="50" applyNumberFormat="1" applyFont="1" applyFill="1" applyBorder="1" applyAlignment="1">
      <alignment horizontal="center" vertical="center"/>
    </xf>
    <xf numFmtId="0" fontId="23" fillId="2" borderId="1" xfId="50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999总决算" xfId="49"/>
    <cellStyle name="常规_2008年预算表格" xfId="50"/>
    <cellStyle name="常规_zxqk0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B30" sqref="B30"/>
    </sheetView>
  </sheetViews>
  <sheetFormatPr defaultColWidth="9" defaultRowHeight="13.5" outlineLevelCol="6"/>
  <cols>
    <col min="1" max="1" width="42" style="1" customWidth="1"/>
    <col min="2" max="2" width="17.775" style="1" customWidth="1"/>
    <col min="3" max="3" width="17.3583333333333" style="1" customWidth="1"/>
    <col min="4" max="4" width="19" style="1" customWidth="1"/>
    <col min="5" max="5" width="16.1083333333333" style="1" customWidth="1"/>
    <col min="6" max="6" width="19.6333333333333" style="1" customWidth="1"/>
    <col min="7" max="7" width="18.8" style="1" customWidth="1"/>
    <col min="8" max="8" width="9" style="1"/>
    <col min="9" max="9" width="14.3333333333333" style="1"/>
    <col min="10" max="16384" width="9" style="1"/>
  </cols>
  <sheetData>
    <row r="1" ht="18.75" spans="1:7">
      <c r="A1" s="84" t="s">
        <v>0</v>
      </c>
    </row>
    <row r="2" ht="29" customHeight="1" spans="1:7">
      <c r="A2" s="7" t="s">
        <v>1</v>
      </c>
      <c r="B2" s="7"/>
      <c r="C2" s="7"/>
      <c r="D2" s="7"/>
      <c r="E2" s="7"/>
      <c r="F2" s="7"/>
      <c r="G2" s="7"/>
    </row>
    <row r="3" ht="23" customHeight="1" spans="1:7">
      <c r="A3" s="7"/>
      <c r="B3" s="7"/>
      <c r="C3" s="7"/>
      <c r="E3" s="7"/>
      <c r="F3" s="7"/>
      <c r="G3" s="8" t="s">
        <v>2</v>
      </c>
    </row>
    <row r="4" s="82" customFormat="1" ht="25" customHeight="1" spans="1:7">
      <c r="A4" s="85" t="s">
        <v>3</v>
      </c>
      <c r="B4" s="85" t="s">
        <v>4</v>
      </c>
      <c r="C4" s="86" t="s">
        <v>5</v>
      </c>
      <c r="D4" s="87" t="s">
        <v>6</v>
      </c>
      <c r="E4" s="88" t="s">
        <v>7</v>
      </c>
      <c r="F4" s="88"/>
      <c r="G4" s="88"/>
    </row>
    <row r="5" s="83" customFormat="1" ht="22" customHeight="1" spans="1:7">
      <c r="A5" s="89"/>
      <c r="B5" s="89"/>
      <c r="C5" s="90"/>
      <c r="D5" s="91"/>
      <c r="E5" s="92" t="s">
        <v>8</v>
      </c>
      <c r="F5" s="88" t="s">
        <v>9</v>
      </c>
      <c r="G5" s="93" t="s">
        <v>10</v>
      </c>
    </row>
    <row r="6" s="83" customFormat="1" ht="22" customHeight="1" spans="1:7">
      <c r="A6" s="94" t="s">
        <v>11</v>
      </c>
      <c r="B6" s="95">
        <f t="shared" ref="B6:F6" si="0">B7+B21</f>
        <v>44226</v>
      </c>
      <c r="C6" s="96">
        <f t="shared" si="0"/>
        <v>31297</v>
      </c>
      <c r="D6" s="97">
        <f>C6/B6*100</f>
        <v>70.7660652105097</v>
      </c>
      <c r="E6" s="98">
        <f>E7+E21</f>
        <v>28298</v>
      </c>
      <c r="F6" s="98">
        <f>F7+F21</f>
        <v>2999</v>
      </c>
      <c r="G6" s="99">
        <f>F6/E6*100</f>
        <v>10.5979221146371</v>
      </c>
    </row>
    <row r="7" ht="16" customHeight="1" spans="1:7">
      <c r="A7" s="100" t="s">
        <v>12</v>
      </c>
      <c r="B7" s="101">
        <f>SUM(B8:B20)</f>
        <v>20253</v>
      </c>
      <c r="C7" s="102">
        <f>SUM(C8:C20)</f>
        <v>9498</v>
      </c>
      <c r="D7" s="97">
        <f t="shared" ref="D7:D33" si="1">C7/B7*100</f>
        <v>46.8967560361428</v>
      </c>
      <c r="E7" s="101">
        <f>SUM(E8:E20)</f>
        <v>8789</v>
      </c>
      <c r="F7" s="98">
        <f t="shared" ref="F7:F28" si="2">C7-E7</f>
        <v>709</v>
      </c>
      <c r="G7" s="99">
        <f t="shared" ref="G7:G33" si="3">F7/E7*100</f>
        <v>8.06690180907953</v>
      </c>
    </row>
    <row r="8" ht="16" customHeight="1" spans="1:7">
      <c r="A8" s="103" t="s">
        <v>13</v>
      </c>
      <c r="B8" s="101">
        <v>7169</v>
      </c>
      <c r="C8" s="102">
        <v>3790</v>
      </c>
      <c r="D8" s="97">
        <f t="shared" si="1"/>
        <v>52.8665085786023</v>
      </c>
      <c r="E8" s="102">
        <v>3547</v>
      </c>
      <c r="F8" s="98">
        <f t="shared" si="2"/>
        <v>243</v>
      </c>
      <c r="G8" s="99">
        <f t="shared" si="3"/>
        <v>6.85085988159008</v>
      </c>
    </row>
    <row r="9" ht="16" customHeight="1" spans="1:7">
      <c r="A9" s="103" t="s">
        <v>14</v>
      </c>
      <c r="B9" s="101">
        <v>1120</v>
      </c>
      <c r="C9" s="102">
        <v>780</v>
      </c>
      <c r="D9" s="97">
        <f t="shared" si="1"/>
        <v>69.6428571428571</v>
      </c>
      <c r="E9" s="102">
        <v>746</v>
      </c>
      <c r="F9" s="98">
        <f t="shared" si="2"/>
        <v>34</v>
      </c>
      <c r="G9" s="99">
        <f t="shared" si="3"/>
        <v>4.55764075067024</v>
      </c>
    </row>
    <row r="10" ht="16" customHeight="1" spans="1:7">
      <c r="A10" s="103" t="s">
        <v>15</v>
      </c>
      <c r="B10" s="101">
        <v>430</v>
      </c>
      <c r="C10" s="102">
        <v>873</v>
      </c>
      <c r="D10" s="97">
        <f t="shared" si="1"/>
        <v>203.023255813953</v>
      </c>
      <c r="E10" s="102">
        <v>135</v>
      </c>
      <c r="F10" s="98">
        <f t="shared" si="2"/>
        <v>738</v>
      </c>
      <c r="G10" s="99">
        <f t="shared" si="3"/>
        <v>546.666666666667</v>
      </c>
    </row>
    <row r="11" ht="16" customHeight="1" spans="1:7">
      <c r="A11" s="103" t="s">
        <v>16</v>
      </c>
      <c r="B11" s="101">
        <v>130</v>
      </c>
      <c r="C11" s="102">
        <v>45</v>
      </c>
      <c r="D11" s="97">
        <f t="shared" si="1"/>
        <v>34.6153846153846</v>
      </c>
      <c r="E11" s="102">
        <v>62</v>
      </c>
      <c r="F11" s="98">
        <f t="shared" si="2"/>
        <v>-17</v>
      </c>
      <c r="G11" s="99">
        <f t="shared" si="3"/>
        <v>-27.4193548387097</v>
      </c>
    </row>
    <row r="12" ht="16" customHeight="1" spans="1:7">
      <c r="A12" s="103" t="s">
        <v>17</v>
      </c>
      <c r="B12" s="101">
        <v>1400</v>
      </c>
      <c r="C12" s="102">
        <v>759</v>
      </c>
      <c r="D12" s="97">
        <f t="shared" si="1"/>
        <v>54.2142857142857</v>
      </c>
      <c r="E12" s="102">
        <v>650</v>
      </c>
      <c r="F12" s="98">
        <f t="shared" si="2"/>
        <v>109</v>
      </c>
      <c r="G12" s="99">
        <f t="shared" si="3"/>
        <v>16.7692307692308</v>
      </c>
    </row>
    <row r="13" ht="16" customHeight="1" spans="1:7">
      <c r="A13" s="103" t="s">
        <v>18</v>
      </c>
      <c r="B13" s="101">
        <v>1153</v>
      </c>
      <c r="C13" s="102">
        <v>378</v>
      </c>
      <c r="D13" s="97">
        <f t="shared" si="1"/>
        <v>32.7840416305291</v>
      </c>
      <c r="E13" s="102">
        <v>440</v>
      </c>
      <c r="F13" s="98">
        <f t="shared" si="2"/>
        <v>-62</v>
      </c>
      <c r="G13" s="99">
        <f t="shared" si="3"/>
        <v>-14.0909090909091</v>
      </c>
    </row>
    <row r="14" ht="16" customHeight="1" spans="1:7">
      <c r="A14" s="103" t="s">
        <v>19</v>
      </c>
      <c r="B14" s="101">
        <v>500</v>
      </c>
      <c r="C14" s="102">
        <v>310</v>
      </c>
      <c r="D14" s="97">
        <f t="shared" si="1"/>
        <v>62</v>
      </c>
      <c r="E14" s="102">
        <v>272</v>
      </c>
      <c r="F14" s="98">
        <f t="shared" si="2"/>
        <v>38</v>
      </c>
      <c r="G14" s="99">
        <f t="shared" si="3"/>
        <v>13.9705882352941</v>
      </c>
    </row>
    <row r="15" ht="16" customHeight="1" spans="1:7">
      <c r="A15" s="103" t="s">
        <v>20</v>
      </c>
      <c r="B15" s="101">
        <v>2350</v>
      </c>
      <c r="C15" s="102">
        <v>948</v>
      </c>
      <c r="D15" s="97">
        <f t="shared" si="1"/>
        <v>40.3404255319149</v>
      </c>
      <c r="E15" s="102">
        <v>1042</v>
      </c>
      <c r="F15" s="98">
        <f t="shared" si="2"/>
        <v>-94</v>
      </c>
      <c r="G15" s="99">
        <f t="shared" si="3"/>
        <v>-9.021113243762</v>
      </c>
    </row>
    <row r="16" ht="16" customHeight="1" spans="1:7">
      <c r="A16" s="103" t="s">
        <v>21</v>
      </c>
      <c r="B16" s="101">
        <v>300</v>
      </c>
      <c r="C16" s="102">
        <v>-32</v>
      </c>
      <c r="D16" s="97">
        <f t="shared" si="1"/>
        <v>-10.6666666666667</v>
      </c>
      <c r="E16" s="102">
        <v>-254</v>
      </c>
      <c r="F16" s="98">
        <f t="shared" si="2"/>
        <v>222</v>
      </c>
      <c r="G16" s="99">
        <f t="shared" si="3"/>
        <v>-87.4015748031496</v>
      </c>
    </row>
    <row r="17" ht="16" customHeight="1" spans="1:7">
      <c r="A17" s="103" t="s">
        <v>22</v>
      </c>
      <c r="B17" s="101">
        <v>1800</v>
      </c>
      <c r="C17" s="102">
        <v>1002</v>
      </c>
      <c r="D17" s="97">
        <f t="shared" si="1"/>
        <v>55.6666666666667</v>
      </c>
      <c r="E17" s="102">
        <v>1033</v>
      </c>
      <c r="F17" s="98">
        <f t="shared" si="2"/>
        <v>-31</v>
      </c>
      <c r="G17" s="99">
        <f t="shared" si="3"/>
        <v>-3.00096805421104</v>
      </c>
    </row>
    <row r="18" ht="16" customHeight="1" spans="1:7">
      <c r="A18" s="103" t="s">
        <v>23</v>
      </c>
      <c r="B18" s="101">
        <v>2160</v>
      </c>
      <c r="C18" s="102">
        <v>159</v>
      </c>
      <c r="D18" s="97">
        <f t="shared" si="1"/>
        <v>7.36111111111111</v>
      </c>
      <c r="E18" s="102">
        <v>83</v>
      </c>
      <c r="F18" s="98">
        <f t="shared" si="2"/>
        <v>76</v>
      </c>
      <c r="G18" s="99">
        <f t="shared" si="3"/>
        <v>91.566265060241</v>
      </c>
    </row>
    <row r="19" ht="16" customHeight="1" spans="1:7">
      <c r="A19" s="103" t="s">
        <v>24</v>
      </c>
      <c r="B19" s="101">
        <v>51</v>
      </c>
      <c r="C19" s="102">
        <v>30</v>
      </c>
      <c r="D19" s="97">
        <f t="shared" si="1"/>
        <v>58.8235294117647</v>
      </c>
      <c r="E19" s="102">
        <v>31</v>
      </c>
      <c r="F19" s="98">
        <f t="shared" si="2"/>
        <v>-1</v>
      </c>
      <c r="G19" s="99">
        <f t="shared" si="3"/>
        <v>-3.2258064516129</v>
      </c>
    </row>
    <row r="20" ht="16" customHeight="1" spans="1:7">
      <c r="A20" s="103" t="s">
        <v>25</v>
      </c>
      <c r="B20" s="101">
        <v>1690</v>
      </c>
      <c r="C20" s="102">
        <v>456</v>
      </c>
      <c r="D20" s="97">
        <f t="shared" si="1"/>
        <v>26.9822485207101</v>
      </c>
      <c r="E20" s="102">
        <v>1002</v>
      </c>
      <c r="F20" s="98">
        <f t="shared" si="2"/>
        <v>-546</v>
      </c>
      <c r="G20" s="99">
        <f t="shared" si="3"/>
        <v>-54.4910179640719</v>
      </c>
    </row>
    <row r="21" ht="16" customHeight="1" spans="1:7">
      <c r="A21" s="100" t="s">
        <v>26</v>
      </c>
      <c r="B21" s="104">
        <f>SUM(B23:B33)</f>
        <v>23973</v>
      </c>
      <c r="C21" s="102">
        <f>SUM(C22,C28:C33)</f>
        <v>21799</v>
      </c>
      <c r="D21" s="97">
        <f t="shared" si="1"/>
        <v>90.9314645643015</v>
      </c>
      <c r="E21" s="102">
        <f>SUM(E22,E28:E33)</f>
        <v>19509</v>
      </c>
      <c r="F21" s="98">
        <f t="shared" si="2"/>
        <v>2290</v>
      </c>
      <c r="G21" s="99">
        <f t="shared" si="3"/>
        <v>11.7381721256856</v>
      </c>
    </row>
    <row r="22" ht="16" customHeight="1" spans="1:7">
      <c r="A22" s="103" t="s">
        <v>27</v>
      </c>
      <c r="B22" s="104">
        <f>SUM(B23:B27)</f>
        <v>2356</v>
      </c>
      <c r="C22" s="104">
        <f>SUM(C23:C25)</f>
        <v>1221</v>
      </c>
      <c r="D22" s="97">
        <f t="shared" si="1"/>
        <v>51.8251273344652</v>
      </c>
      <c r="E22" s="104">
        <f>SUM(E23:E25)</f>
        <v>895</v>
      </c>
      <c r="F22" s="98">
        <f t="shared" si="2"/>
        <v>326</v>
      </c>
      <c r="G22" s="99">
        <f t="shared" si="3"/>
        <v>36.4245810055866</v>
      </c>
    </row>
    <row r="23" ht="16" customHeight="1" spans="1:7">
      <c r="A23" s="105" t="s">
        <v>28</v>
      </c>
      <c r="B23" s="101">
        <v>819.57</v>
      </c>
      <c r="C23" s="102">
        <v>449</v>
      </c>
      <c r="D23" s="97">
        <f t="shared" si="1"/>
        <v>54.7848261893432</v>
      </c>
      <c r="E23" s="102">
        <v>379</v>
      </c>
      <c r="F23" s="98">
        <f t="shared" si="2"/>
        <v>70</v>
      </c>
      <c r="G23" s="99">
        <f t="shared" si="3"/>
        <v>18.4696569920844</v>
      </c>
    </row>
    <row r="24" ht="16" customHeight="1" spans="1:7">
      <c r="A24" s="105" t="s">
        <v>29</v>
      </c>
      <c r="B24" s="101">
        <v>437.25</v>
      </c>
      <c r="C24" s="102">
        <v>240</v>
      </c>
      <c r="D24" s="97">
        <f t="shared" si="1"/>
        <v>54.8885077186964</v>
      </c>
      <c r="E24" s="102">
        <v>203</v>
      </c>
      <c r="F24" s="98">
        <f t="shared" si="2"/>
        <v>37</v>
      </c>
      <c r="G24" s="99">
        <f t="shared" si="3"/>
        <v>18.2266009852217</v>
      </c>
    </row>
    <row r="25" ht="16" customHeight="1" spans="1:7">
      <c r="A25" s="105" t="s">
        <v>30</v>
      </c>
      <c r="B25" s="101">
        <v>803.17</v>
      </c>
      <c r="C25" s="102">
        <v>532</v>
      </c>
      <c r="D25" s="97">
        <f t="shared" si="1"/>
        <v>66.2375337724268</v>
      </c>
      <c r="E25" s="102">
        <v>313</v>
      </c>
      <c r="F25" s="98">
        <f t="shared" si="2"/>
        <v>219</v>
      </c>
      <c r="G25" s="99">
        <f t="shared" si="3"/>
        <v>69.9680511182109</v>
      </c>
    </row>
    <row r="26" ht="16" customHeight="1" spans="1:7">
      <c r="A26" s="105" t="s">
        <v>31</v>
      </c>
      <c r="B26" s="101">
        <v>150.37</v>
      </c>
      <c r="C26" s="102"/>
      <c r="D26" s="97"/>
      <c r="E26" s="102"/>
      <c r="F26" s="98"/>
      <c r="G26" s="99"/>
    </row>
    <row r="27" ht="16" customHeight="1" spans="1:7">
      <c r="A27" s="105" t="s">
        <v>32</v>
      </c>
      <c r="B27" s="101">
        <v>145.64</v>
      </c>
      <c r="C27" s="102"/>
      <c r="D27" s="97"/>
      <c r="E27" s="102"/>
      <c r="F27" s="98"/>
      <c r="G27" s="99"/>
    </row>
    <row r="28" ht="16" customHeight="1" spans="1:7">
      <c r="A28" s="103" t="s">
        <v>33</v>
      </c>
      <c r="B28" s="101">
        <v>2244</v>
      </c>
      <c r="C28" s="102">
        <v>660</v>
      </c>
      <c r="D28" s="97">
        <f t="shared" si="1"/>
        <v>29.4117647058824</v>
      </c>
      <c r="E28" s="102">
        <v>1117</v>
      </c>
      <c r="F28" s="98">
        <f>C28-E28</f>
        <v>-457</v>
      </c>
      <c r="G28" s="99">
        <f t="shared" si="3"/>
        <v>-40.9131602506714</v>
      </c>
    </row>
    <row r="29" ht="16" customHeight="1" spans="1:7">
      <c r="A29" s="103" t="s">
        <v>34</v>
      </c>
      <c r="B29" s="101">
        <v>3254</v>
      </c>
      <c r="C29" s="102">
        <v>1130</v>
      </c>
      <c r="D29" s="97">
        <f t="shared" si="1"/>
        <v>34.7264904732637</v>
      </c>
      <c r="E29" s="102">
        <v>1172</v>
      </c>
      <c r="F29" s="98">
        <f>C29-E29</f>
        <v>-42</v>
      </c>
      <c r="G29" s="99">
        <f t="shared" si="3"/>
        <v>-3.58361774744027</v>
      </c>
    </row>
    <row r="30" ht="16" customHeight="1" spans="1:7">
      <c r="A30" s="103" t="s">
        <v>35</v>
      </c>
      <c r="B30" s="101">
        <v>15919</v>
      </c>
      <c r="C30" s="102">
        <v>18642</v>
      </c>
      <c r="D30" s="97">
        <f t="shared" si="1"/>
        <v>117.105345813179</v>
      </c>
      <c r="E30" s="102">
        <v>16165</v>
      </c>
      <c r="F30" s="98">
        <f>C30-E30</f>
        <v>2477</v>
      </c>
      <c r="G30" s="99">
        <f t="shared" si="3"/>
        <v>15.3232291988865</v>
      </c>
    </row>
    <row r="31" ht="16" customHeight="1" spans="1:7">
      <c r="A31" s="103" t="s">
        <v>36</v>
      </c>
      <c r="B31" s="101"/>
      <c r="C31" s="102"/>
      <c r="D31" s="97"/>
      <c r="E31" s="102"/>
      <c r="F31" s="98"/>
      <c r="G31" s="99"/>
    </row>
    <row r="32" ht="16" customHeight="1" spans="1:7">
      <c r="A32" s="103" t="s">
        <v>37</v>
      </c>
      <c r="B32" s="101">
        <v>200</v>
      </c>
      <c r="C32" s="102">
        <v>146</v>
      </c>
      <c r="D32" s="97">
        <f t="shared" si="1"/>
        <v>73</v>
      </c>
      <c r="E32" s="102">
        <v>160</v>
      </c>
      <c r="F32" s="98">
        <f>C32-E32</f>
        <v>-14</v>
      </c>
      <c r="G32" s="99">
        <f t="shared" si="3"/>
        <v>-8.75</v>
      </c>
    </row>
    <row r="33" ht="16" customHeight="1" spans="1:7">
      <c r="A33" s="103" t="s">
        <v>38</v>
      </c>
      <c r="B33" s="101"/>
      <c r="C33" s="102"/>
      <c r="D33" s="97"/>
      <c r="E33" s="102"/>
      <c r="F33" s="98"/>
      <c r="G33" s="99"/>
    </row>
  </sheetData>
  <mergeCells count="6">
    <mergeCell ref="A2:G2"/>
    <mergeCell ref="E4:G4"/>
    <mergeCell ref="A4:A5"/>
    <mergeCell ref="B4:B5"/>
    <mergeCell ref="C4:C5"/>
    <mergeCell ref="D4:D5"/>
  </mergeCells>
  <pageMargins left="0.700694444444445" right="0.700694444444445" top="0.590277777777778" bottom="0.590277777777778" header="0.298611111111111" footer="0.314583333333333"/>
  <pageSetup paperSize="9" scale="88" firstPageNumber="10" fitToHeight="0" orientation="landscape" useFirstPageNumber="1" horizontalDpi="600"/>
  <headerFoot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selection activeCell="B24" sqref="B24"/>
    </sheetView>
  </sheetViews>
  <sheetFormatPr defaultColWidth="9" defaultRowHeight="13.5" outlineLevelCol="7"/>
  <cols>
    <col min="1" max="1" width="9" style="1"/>
    <col min="2" max="2" width="37.775" style="1" customWidth="1"/>
    <col min="3" max="3" width="17.775" style="1" customWidth="1"/>
    <col min="4" max="4" width="17.3583333333333" style="5" customWidth="1"/>
    <col min="5" max="5" width="19" style="1" customWidth="1"/>
    <col min="6" max="6" width="11.2833333333333" style="1" customWidth="1"/>
    <col min="7" max="7" width="11.3083333333333" style="1" customWidth="1"/>
    <col min="8" max="8" width="12.3583333333333" style="1" customWidth="1"/>
    <col min="9" max="16384" width="9" style="1"/>
  </cols>
  <sheetData>
    <row r="1" ht="18.75" spans="1:8">
      <c r="A1" s="67" t="s">
        <v>39</v>
      </c>
      <c r="B1" s="67"/>
    </row>
    <row r="2" ht="28.5" spans="1:8">
      <c r="A2" s="6" t="s">
        <v>40</v>
      </c>
      <c r="B2" s="6"/>
      <c r="C2" s="6"/>
      <c r="D2" s="6"/>
      <c r="E2" s="6"/>
      <c r="F2" s="6"/>
      <c r="G2" s="6"/>
      <c r="H2" s="6"/>
    </row>
    <row r="3" ht="23" customHeight="1" spans="1:8">
      <c r="B3" s="7"/>
      <c r="C3" s="7"/>
      <c r="D3" s="7"/>
      <c r="E3" s="8" t="s">
        <v>2</v>
      </c>
      <c r="F3" s="8"/>
      <c r="G3" s="8"/>
      <c r="H3" s="8"/>
    </row>
    <row r="4" s="64" customFormat="1" ht="22" customHeight="1" spans="1:8">
      <c r="A4" s="68" t="s">
        <v>41</v>
      </c>
      <c r="B4" s="68" t="s">
        <v>42</v>
      </c>
      <c r="C4" s="68" t="s">
        <v>4</v>
      </c>
      <c r="D4" s="68" t="s">
        <v>5</v>
      </c>
      <c r="E4" s="68" t="s">
        <v>43</v>
      </c>
      <c r="F4" s="69" t="s">
        <v>44</v>
      </c>
      <c r="G4" s="69"/>
      <c r="H4" s="69"/>
    </row>
    <row r="5" s="65" customFormat="1" ht="22" customHeight="1" spans="1:8">
      <c r="A5" s="70"/>
      <c r="B5" s="70"/>
      <c r="C5" s="70"/>
      <c r="D5" s="70"/>
      <c r="E5" s="70"/>
      <c r="F5" s="71" t="s">
        <v>45</v>
      </c>
      <c r="G5" s="71" t="s">
        <v>9</v>
      </c>
      <c r="H5" s="69" t="s">
        <v>46</v>
      </c>
    </row>
    <row r="6" s="65" customFormat="1" ht="22" customHeight="1" spans="1:8">
      <c r="A6" s="72" t="s">
        <v>47</v>
      </c>
      <c r="B6" s="73"/>
      <c r="C6" s="74">
        <f>SUM(C7:C30)</f>
        <v>279581</v>
      </c>
      <c r="D6" s="74">
        <f>SUM(D7:D30)</f>
        <v>156644</v>
      </c>
      <c r="E6" s="75">
        <f>D6/C6*100</f>
        <v>56.0281278055376</v>
      </c>
      <c r="F6" s="74">
        <f>SUM(F7:F30)</f>
        <v>146663</v>
      </c>
      <c r="G6" s="74">
        <f>D6-F6</f>
        <v>9981</v>
      </c>
      <c r="H6" s="76">
        <f>G6/F6*100</f>
        <v>6.80539740766246</v>
      </c>
    </row>
    <row r="7" s="66" customFormat="1" ht="16" customHeight="1" spans="1:8">
      <c r="A7" s="77">
        <v>201</v>
      </c>
      <c r="B7" s="78" t="s">
        <v>48</v>
      </c>
      <c r="C7" s="79">
        <v>24136</v>
      </c>
      <c r="D7" s="79">
        <v>26684</v>
      </c>
      <c r="E7" s="80">
        <f>D7/C7*100</f>
        <v>110.556844547564</v>
      </c>
      <c r="F7" s="79">
        <v>22677</v>
      </c>
      <c r="G7" s="79">
        <f>D7-F7</f>
        <v>4007</v>
      </c>
      <c r="H7" s="81">
        <f>G7/F7*100</f>
        <v>17.6698857873616</v>
      </c>
    </row>
    <row r="8" s="66" customFormat="1" ht="16" customHeight="1" spans="1:8">
      <c r="A8" s="77">
        <v>203</v>
      </c>
      <c r="B8" s="78" t="s">
        <v>49</v>
      </c>
      <c r="C8" s="79"/>
      <c r="D8" s="79"/>
      <c r="E8" s="80"/>
      <c r="F8" s="79"/>
      <c r="G8" s="79"/>
      <c r="H8" s="81"/>
    </row>
    <row r="9" s="66" customFormat="1" ht="16" customHeight="1" spans="1:8">
      <c r="A9" s="77">
        <v>204</v>
      </c>
      <c r="B9" s="78" t="s">
        <v>50</v>
      </c>
      <c r="C9" s="79">
        <v>9615</v>
      </c>
      <c r="D9" s="79">
        <v>6667</v>
      </c>
      <c r="E9" s="80">
        <f t="shared" ref="E8:E30" si="0">D9/C9*100</f>
        <v>69.3395735829433</v>
      </c>
      <c r="F9" s="79">
        <v>4688</v>
      </c>
      <c r="G9" s="79">
        <f t="shared" ref="G8:G30" si="1">D9-F9</f>
        <v>1979</v>
      </c>
      <c r="H9" s="81">
        <f t="shared" ref="H8:H30" si="2">G9/F9*100</f>
        <v>42.2141638225256</v>
      </c>
    </row>
    <row r="10" s="66" customFormat="1" ht="16" customHeight="1" spans="1:8">
      <c r="A10" s="77">
        <v>205</v>
      </c>
      <c r="B10" s="78" t="s">
        <v>51</v>
      </c>
      <c r="C10" s="79">
        <v>50791</v>
      </c>
      <c r="D10" s="79">
        <v>37662</v>
      </c>
      <c r="E10" s="80">
        <f t="shared" si="0"/>
        <v>74.1509322517769</v>
      </c>
      <c r="F10" s="79">
        <v>36618</v>
      </c>
      <c r="G10" s="79">
        <f t="shared" si="1"/>
        <v>1044</v>
      </c>
      <c r="H10" s="81">
        <f t="shared" si="2"/>
        <v>2.8510568572833</v>
      </c>
    </row>
    <row r="11" s="66" customFormat="1" ht="16" customHeight="1" spans="1:8">
      <c r="A11" s="77">
        <v>206</v>
      </c>
      <c r="B11" s="78" t="s">
        <v>52</v>
      </c>
      <c r="C11" s="79">
        <v>3943</v>
      </c>
      <c r="D11" s="79">
        <v>1630</v>
      </c>
      <c r="E11" s="80">
        <f t="shared" si="0"/>
        <v>41.3390819173218</v>
      </c>
      <c r="F11" s="79">
        <v>1118</v>
      </c>
      <c r="G11" s="79">
        <f t="shared" si="1"/>
        <v>512</v>
      </c>
      <c r="H11" s="81">
        <f t="shared" si="2"/>
        <v>45.7960644007156</v>
      </c>
    </row>
    <row r="12" s="66" customFormat="1" ht="16" customHeight="1" spans="1:8">
      <c r="A12" s="77">
        <v>207</v>
      </c>
      <c r="B12" s="78" t="s">
        <v>53</v>
      </c>
      <c r="C12" s="79">
        <v>3425</v>
      </c>
      <c r="D12" s="79">
        <v>2787</v>
      </c>
      <c r="E12" s="80">
        <f t="shared" si="0"/>
        <v>81.3722627737226</v>
      </c>
      <c r="F12" s="79">
        <v>2943</v>
      </c>
      <c r="G12" s="79">
        <f t="shared" si="1"/>
        <v>-156</v>
      </c>
      <c r="H12" s="81">
        <f t="shared" si="2"/>
        <v>-5.30071355759429</v>
      </c>
    </row>
    <row r="13" s="66" customFormat="1" ht="16" customHeight="1" spans="1:8">
      <c r="A13" s="77">
        <v>208</v>
      </c>
      <c r="B13" s="78" t="s">
        <v>54</v>
      </c>
      <c r="C13" s="79">
        <v>37792</v>
      </c>
      <c r="D13" s="79">
        <v>21279</v>
      </c>
      <c r="E13" s="80">
        <f t="shared" si="0"/>
        <v>56.305567315834</v>
      </c>
      <c r="F13" s="79">
        <v>17834</v>
      </c>
      <c r="G13" s="79">
        <f t="shared" si="1"/>
        <v>3445</v>
      </c>
      <c r="H13" s="81">
        <f t="shared" si="2"/>
        <v>19.3170348772009</v>
      </c>
    </row>
    <row r="14" s="66" customFormat="1" ht="16" customHeight="1" spans="1:8">
      <c r="A14" s="77">
        <v>210</v>
      </c>
      <c r="B14" s="78" t="s">
        <v>55</v>
      </c>
      <c r="C14" s="79">
        <v>17230</v>
      </c>
      <c r="D14" s="79">
        <v>12097</v>
      </c>
      <c r="E14" s="80">
        <f t="shared" si="0"/>
        <v>70.2089378990133</v>
      </c>
      <c r="F14" s="79">
        <v>8363</v>
      </c>
      <c r="G14" s="79">
        <f t="shared" si="1"/>
        <v>3734</v>
      </c>
      <c r="H14" s="81">
        <f t="shared" si="2"/>
        <v>44.6490493841923</v>
      </c>
    </row>
    <row r="15" s="66" customFormat="1" ht="16" customHeight="1" spans="1:8">
      <c r="A15" s="77">
        <v>211</v>
      </c>
      <c r="B15" s="78" t="s">
        <v>56</v>
      </c>
      <c r="C15" s="79">
        <v>8386</v>
      </c>
      <c r="D15" s="79">
        <v>708</v>
      </c>
      <c r="E15" s="80">
        <f t="shared" si="0"/>
        <v>8.44264249940377</v>
      </c>
      <c r="F15" s="79">
        <v>1530</v>
      </c>
      <c r="G15" s="79">
        <f t="shared" si="1"/>
        <v>-822</v>
      </c>
      <c r="H15" s="81">
        <f t="shared" si="2"/>
        <v>-53.7254901960784</v>
      </c>
    </row>
    <row r="16" s="66" customFormat="1" ht="16" customHeight="1" spans="1:8">
      <c r="A16" s="77">
        <v>212</v>
      </c>
      <c r="B16" s="78" t="s">
        <v>57</v>
      </c>
      <c r="C16" s="79">
        <v>9755</v>
      </c>
      <c r="D16" s="79">
        <v>10848</v>
      </c>
      <c r="E16" s="80">
        <f t="shared" si="0"/>
        <v>111.204510507432</v>
      </c>
      <c r="F16" s="79">
        <v>2715</v>
      </c>
      <c r="G16" s="79">
        <f t="shared" si="1"/>
        <v>8133</v>
      </c>
      <c r="H16" s="81">
        <f t="shared" si="2"/>
        <v>299.558011049724</v>
      </c>
    </row>
    <row r="17" s="66" customFormat="1" ht="16" customHeight="1" spans="1:8">
      <c r="A17" s="77">
        <v>213</v>
      </c>
      <c r="B17" s="78" t="s">
        <v>58</v>
      </c>
      <c r="C17" s="79">
        <v>71364</v>
      </c>
      <c r="D17" s="79">
        <v>22119</v>
      </c>
      <c r="E17" s="80">
        <f t="shared" si="0"/>
        <v>30.9946191356987</v>
      </c>
      <c r="F17" s="79">
        <v>35733</v>
      </c>
      <c r="G17" s="79">
        <f t="shared" si="1"/>
        <v>-13614</v>
      </c>
      <c r="H17" s="81">
        <f t="shared" si="2"/>
        <v>-38.0992360003358</v>
      </c>
    </row>
    <row r="18" s="66" customFormat="1" ht="16" customHeight="1" spans="1:8">
      <c r="A18" s="77">
        <v>214</v>
      </c>
      <c r="B18" s="78" t="s">
        <v>59</v>
      </c>
      <c r="C18" s="79">
        <v>5380</v>
      </c>
      <c r="D18" s="79">
        <v>3207</v>
      </c>
      <c r="E18" s="80">
        <f t="shared" si="0"/>
        <v>59.6096654275093</v>
      </c>
      <c r="F18" s="79">
        <v>2500</v>
      </c>
      <c r="G18" s="79">
        <f t="shared" si="1"/>
        <v>707</v>
      </c>
      <c r="H18" s="81">
        <f t="shared" si="2"/>
        <v>28.28</v>
      </c>
    </row>
    <row r="19" s="66" customFormat="1" ht="16" customHeight="1" spans="1:8">
      <c r="A19" s="77">
        <v>215</v>
      </c>
      <c r="B19" s="78" t="s">
        <v>60</v>
      </c>
      <c r="C19" s="79">
        <v>501</v>
      </c>
      <c r="D19" s="79">
        <v>804</v>
      </c>
      <c r="E19" s="80">
        <f t="shared" si="0"/>
        <v>160.479041916168</v>
      </c>
      <c r="F19" s="79">
        <v>302</v>
      </c>
      <c r="G19" s="79">
        <f t="shared" si="1"/>
        <v>502</v>
      </c>
      <c r="H19" s="81">
        <f t="shared" si="2"/>
        <v>166.225165562914</v>
      </c>
    </row>
    <row r="20" s="66" customFormat="1" ht="16" customHeight="1" spans="1:8">
      <c r="A20" s="77">
        <v>216</v>
      </c>
      <c r="B20" s="78" t="s">
        <v>61</v>
      </c>
      <c r="C20" s="79">
        <v>501</v>
      </c>
      <c r="D20" s="79">
        <v>151</v>
      </c>
      <c r="E20" s="80">
        <f t="shared" si="0"/>
        <v>30.1397205588822</v>
      </c>
      <c r="F20" s="79">
        <v>101</v>
      </c>
      <c r="G20" s="79">
        <f t="shared" si="1"/>
        <v>50</v>
      </c>
      <c r="H20" s="81">
        <f t="shared" si="2"/>
        <v>49.5049504950495</v>
      </c>
    </row>
    <row r="21" s="66" customFormat="1" ht="16" customHeight="1" spans="1:8">
      <c r="A21" s="77">
        <v>217</v>
      </c>
      <c r="B21" s="78" t="s">
        <v>62</v>
      </c>
      <c r="C21" s="79">
        <v>58</v>
      </c>
      <c r="D21" s="79">
        <v>18</v>
      </c>
      <c r="E21" s="80">
        <f t="shared" si="0"/>
        <v>31.0344827586207</v>
      </c>
      <c r="F21" s="79"/>
      <c r="G21" s="79">
        <f t="shared" si="1"/>
        <v>18</v>
      </c>
      <c r="H21" s="81"/>
    </row>
    <row r="22" s="66" customFormat="1" ht="16" customHeight="1" spans="1:8">
      <c r="A22" s="77">
        <v>219</v>
      </c>
      <c r="B22" s="78" t="s">
        <v>63</v>
      </c>
      <c r="C22" s="79"/>
      <c r="D22" s="79"/>
      <c r="E22" s="80"/>
      <c r="F22" s="79"/>
      <c r="G22" s="79"/>
      <c r="H22" s="81"/>
    </row>
    <row r="23" s="66" customFormat="1" ht="16" customHeight="1" spans="1:8">
      <c r="A23" s="77">
        <v>220</v>
      </c>
      <c r="B23" s="78" t="s">
        <v>64</v>
      </c>
      <c r="C23" s="79">
        <v>1575</v>
      </c>
      <c r="D23" s="79">
        <v>1568</v>
      </c>
      <c r="E23" s="80">
        <f t="shared" si="0"/>
        <v>99.5555555555556</v>
      </c>
      <c r="F23" s="79">
        <v>2471</v>
      </c>
      <c r="G23" s="79">
        <f t="shared" si="1"/>
        <v>-903</v>
      </c>
      <c r="H23" s="81">
        <f t="shared" si="2"/>
        <v>-36.5439093484419</v>
      </c>
    </row>
    <row r="24" s="66" customFormat="1" ht="16" customHeight="1" spans="1:8">
      <c r="A24" s="77">
        <v>221</v>
      </c>
      <c r="B24" s="78" t="s">
        <v>65</v>
      </c>
      <c r="C24" s="79">
        <v>7686</v>
      </c>
      <c r="D24" s="79">
        <v>3807</v>
      </c>
      <c r="E24" s="80">
        <f t="shared" si="0"/>
        <v>49.5316159250585</v>
      </c>
      <c r="F24" s="79">
        <v>3021</v>
      </c>
      <c r="G24" s="79">
        <f t="shared" si="1"/>
        <v>786</v>
      </c>
      <c r="H24" s="81">
        <f t="shared" si="2"/>
        <v>26.0178748758689</v>
      </c>
    </row>
    <row r="25" s="66" customFormat="1" ht="16" customHeight="1" spans="1:8">
      <c r="A25" s="77">
        <v>222</v>
      </c>
      <c r="B25" s="78" t="s">
        <v>66</v>
      </c>
      <c r="C25" s="79">
        <v>1051</v>
      </c>
      <c r="D25" s="79">
        <v>444</v>
      </c>
      <c r="E25" s="80">
        <f t="shared" si="0"/>
        <v>42.2454804947669</v>
      </c>
      <c r="F25" s="79"/>
      <c r="G25" s="79">
        <f t="shared" si="1"/>
        <v>444</v>
      </c>
      <c r="H25" s="81"/>
    </row>
    <row r="26" s="66" customFormat="1" ht="16" customHeight="1" spans="1:8">
      <c r="A26" s="77">
        <v>224</v>
      </c>
      <c r="B26" s="78" t="s">
        <v>67</v>
      </c>
      <c r="C26" s="79">
        <v>5712</v>
      </c>
      <c r="D26" s="79">
        <v>2567</v>
      </c>
      <c r="E26" s="80">
        <f t="shared" si="0"/>
        <v>44.9404761904762</v>
      </c>
      <c r="F26" s="79">
        <v>2756</v>
      </c>
      <c r="G26" s="79">
        <f t="shared" si="1"/>
        <v>-189</v>
      </c>
      <c r="H26" s="81">
        <f t="shared" si="2"/>
        <v>-6.8577648766328</v>
      </c>
    </row>
    <row r="27" s="66" customFormat="1" ht="16" customHeight="1" spans="1:8">
      <c r="A27" s="77">
        <v>227</v>
      </c>
      <c r="B27" s="78" t="s">
        <v>68</v>
      </c>
      <c r="C27" s="79">
        <v>1600</v>
      </c>
      <c r="D27" s="79"/>
      <c r="E27" s="80"/>
      <c r="F27" s="79"/>
      <c r="G27" s="79"/>
      <c r="H27" s="81"/>
    </row>
    <row r="28" s="66" customFormat="1" ht="16" customHeight="1" spans="1:8">
      <c r="A28" s="77">
        <v>229</v>
      </c>
      <c r="B28" s="78" t="s">
        <v>69</v>
      </c>
      <c r="C28" s="79">
        <v>15088</v>
      </c>
      <c r="D28" s="79">
        <v>197</v>
      </c>
      <c r="E28" s="80">
        <f t="shared" si="0"/>
        <v>1.30567338282078</v>
      </c>
      <c r="F28" s="79"/>
      <c r="G28" s="79">
        <f t="shared" si="1"/>
        <v>197</v>
      </c>
      <c r="H28" s="81"/>
    </row>
    <row r="29" s="66" customFormat="1" ht="16" customHeight="1" spans="1:8">
      <c r="A29" s="77">
        <v>232</v>
      </c>
      <c r="B29" s="78" t="s">
        <v>70</v>
      </c>
      <c r="C29" s="79">
        <v>3991</v>
      </c>
      <c r="D29" s="79">
        <v>1400</v>
      </c>
      <c r="E29" s="80">
        <f t="shared" si="0"/>
        <v>35.0789275870709</v>
      </c>
      <c r="F29" s="79">
        <v>1293</v>
      </c>
      <c r="G29" s="79">
        <f t="shared" si="1"/>
        <v>107</v>
      </c>
      <c r="H29" s="81">
        <f t="shared" si="2"/>
        <v>8.2753286929621</v>
      </c>
    </row>
    <row r="30" s="66" customFormat="1" ht="16" customHeight="1" spans="1:8">
      <c r="A30" s="77">
        <v>233</v>
      </c>
      <c r="B30" s="78" t="s">
        <v>71</v>
      </c>
      <c r="C30" s="79">
        <v>1</v>
      </c>
      <c r="D30" s="79"/>
      <c r="E30" s="80"/>
      <c r="F30" s="79"/>
      <c r="G30" s="79"/>
      <c r="H30" s="81"/>
    </row>
  </sheetData>
  <mergeCells count="10">
    <mergeCell ref="A1:B1"/>
    <mergeCell ref="A2:H2"/>
    <mergeCell ref="E3:H3"/>
    <mergeCell ref="F4:H4"/>
    <mergeCell ref="A6:B6"/>
    <mergeCell ref="A4:A5"/>
    <mergeCell ref="B4:B5"/>
    <mergeCell ref="C4:C5"/>
    <mergeCell ref="D4:D5"/>
    <mergeCell ref="E4:E5"/>
  </mergeCells>
  <pageMargins left="0.590277777777778" right="0.590277777777778" top="0.393055555555556" bottom="0.550694444444444" header="0.298611111111111" footer="0.354166666666667"/>
  <pageSetup paperSize="9" firstPageNumber="11" orientation="landscape" useFirstPageNumber="1" horizontalDpi="600"/>
  <headerFoot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workbookViewId="0">
      <selection activeCell="E11" sqref="E11"/>
    </sheetView>
  </sheetViews>
  <sheetFormatPr defaultColWidth="9" defaultRowHeight="13.5" outlineLevelCol="6"/>
  <cols>
    <col min="1" max="1" width="58.6416666666667" style="1" customWidth="1"/>
    <col min="2" max="4" width="15.875" style="1" customWidth="1"/>
    <col min="5" max="7" width="14.375" style="1" customWidth="1"/>
    <col min="8" max="16384" width="9" style="1"/>
  </cols>
  <sheetData>
    <row r="1" s="50" customFormat="1" ht="25" customHeight="1" spans="1:7">
      <c r="A1" s="51" t="s">
        <v>72</v>
      </c>
      <c r="B1" s="51"/>
      <c r="D1" s="5"/>
    </row>
    <row r="2" s="1" customFormat="1" ht="40" customHeight="1" spans="1:7">
      <c r="A2" s="6" t="s">
        <v>73</v>
      </c>
      <c r="B2" s="6"/>
      <c r="C2" s="6"/>
      <c r="D2" s="6"/>
      <c r="E2" s="6"/>
      <c r="F2" s="6"/>
      <c r="G2" s="6"/>
    </row>
    <row r="3" s="1" customFormat="1" ht="31.5" spans="1:7">
      <c r="C3" s="7"/>
      <c r="D3" s="7"/>
      <c r="E3" s="52" t="s">
        <v>2</v>
      </c>
      <c r="F3" s="52"/>
      <c r="G3" s="52"/>
    </row>
    <row r="4" ht="39" customHeight="1" spans="1:7">
      <c r="A4" s="9" t="s">
        <v>3</v>
      </c>
      <c r="B4" s="9" t="s">
        <v>4</v>
      </c>
      <c r="C4" s="9" t="s">
        <v>5</v>
      </c>
      <c r="D4" s="9" t="s">
        <v>74</v>
      </c>
      <c r="E4" s="10" t="s">
        <v>44</v>
      </c>
      <c r="F4" s="10"/>
      <c r="G4" s="10"/>
    </row>
    <row r="5" ht="39" customHeight="1" spans="1:7">
      <c r="A5" s="9"/>
      <c r="B5" s="9"/>
      <c r="C5" s="9"/>
      <c r="D5" s="9"/>
      <c r="E5" s="11" t="s">
        <v>45</v>
      </c>
      <c r="F5" s="11" t="s">
        <v>9</v>
      </c>
      <c r="G5" s="10" t="s">
        <v>75</v>
      </c>
    </row>
    <row r="6" ht="39" customHeight="1" spans="1:7">
      <c r="A6" s="12" t="s">
        <v>76</v>
      </c>
      <c r="B6" s="9">
        <f t="shared" ref="B6:F6" si="0">B7+B12</f>
        <v>29975</v>
      </c>
      <c r="C6" s="9">
        <f t="shared" si="0"/>
        <v>3088</v>
      </c>
      <c r="D6" s="14">
        <f>C6/B6*100</f>
        <v>10.301918265221</v>
      </c>
      <c r="E6" s="9">
        <f t="shared" si="0"/>
        <v>2649</v>
      </c>
      <c r="F6" s="9">
        <f t="shared" si="0"/>
        <v>439</v>
      </c>
      <c r="G6" s="16">
        <f t="shared" ref="G6:G11" si="1">F6/E6*100</f>
        <v>16.5722914307286</v>
      </c>
    </row>
    <row r="7" s="25" customFormat="1" ht="39" customHeight="1" spans="1:7">
      <c r="A7" s="23" t="s">
        <v>77</v>
      </c>
      <c r="B7" s="53">
        <f>SUM(B8:B11)</f>
        <v>7020</v>
      </c>
      <c r="C7" s="53">
        <f>C8+C9+C10+C11</f>
        <v>1892</v>
      </c>
      <c r="D7" s="54">
        <f t="shared" ref="D7:D14" si="2">C7/B7*100</f>
        <v>26.951566951567</v>
      </c>
      <c r="E7" s="53">
        <f>E8+E9+E10+E11</f>
        <v>2599</v>
      </c>
      <c r="F7" s="53">
        <f>C7-E7</f>
        <v>-707</v>
      </c>
      <c r="G7" s="55">
        <f t="shared" si="1"/>
        <v>-27.2027702962678</v>
      </c>
    </row>
    <row r="8" s="3" customFormat="1" ht="39" customHeight="1" spans="1:7">
      <c r="A8" s="56" t="s">
        <v>78</v>
      </c>
      <c r="B8" s="57">
        <v>5000</v>
      </c>
      <c r="C8" s="57">
        <v>1499</v>
      </c>
      <c r="D8" s="19">
        <f t="shared" si="2"/>
        <v>29.98</v>
      </c>
      <c r="E8" s="57">
        <v>2235</v>
      </c>
      <c r="F8" s="58">
        <f t="shared" ref="F8:F14" si="3">C8-E8</f>
        <v>-736</v>
      </c>
      <c r="G8" s="21">
        <f t="shared" si="1"/>
        <v>-32.9306487695749</v>
      </c>
    </row>
    <row r="9" s="3" customFormat="1" ht="39" customHeight="1" spans="1:7">
      <c r="A9" s="17" t="s">
        <v>79</v>
      </c>
      <c r="B9" s="57">
        <v>1540</v>
      </c>
      <c r="C9" s="57">
        <v>230</v>
      </c>
      <c r="D9" s="19">
        <f t="shared" si="2"/>
        <v>14.9350649350649</v>
      </c>
      <c r="E9" s="57">
        <v>149</v>
      </c>
      <c r="F9" s="58">
        <f t="shared" si="3"/>
        <v>81</v>
      </c>
      <c r="G9" s="21">
        <f t="shared" si="1"/>
        <v>54.3624161073826</v>
      </c>
    </row>
    <row r="10" s="3" customFormat="1" ht="39" customHeight="1" spans="1:7">
      <c r="A10" s="56" t="s">
        <v>80</v>
      </c>
      <c r="B10" s="57">
        <v>480</v>
      </c>
      <c r="C10" s="57">
        <v>163</v>
      </c>
      <c r="D10" s="19">
        <f t="shared" si="2"/>
        <v>33.9583333333333</v>
      </c>
      <c r="E10" s="57">
        <v>215</v>
      </c>
      <c r="F10" s="58">
        <f t="shared" si="3"/>
        <v>-52</v>
      </c>
      <c r="G10" s="21">
        <f t="shared" si="1"/>
        <v>-24.1860465116279</v>
      </c>
    </row>
    <row r="11" s="3" customFormat="1" ht="39" customHeight="1" spans="1:7">
      <c r="A11" s="56" t="s">
        <v>81</v>
      </c>
      <c r="B11" s="57"/>
      <c r="C11" s="57"/>
      <c r="D11" s="19"/>
      <c r="E11" s="57"/>
      <c r="F11" s="58"/>
      <c r="G11" s="21"/>
    </row>
    <row r="12" s="25" customFormat="1" ht="39" customHeight="1" spans="1:7">
      <c r="A12" s="59" t="s">
        <v>82</v>
      </c>
      <c r="B12" s="60">
        <f>B14+B13</f>
        <v>22955</v>
      </c>
      <c r="C12" s="60">
        <f>C14+C13</f>
        <v>1196</v>
      </c>
      <c r="D12" s="54">
        <f t="shared" si="2"/>
        <v>5.21019385754738</v>
      </c>
      <c r="E12" s="60">
        <f>E14+E13</f>
        <v>50</v>
      </c>
      <c r="F12" s="53">
        <f t="shared" si="3"/>
        <v>1146</v>
      </c>
      <c r="G12" s="21">
        <f>F12/E12*100</f>
        <v>2292</v>
      </c>
    </row>
    <row r="13" s="3" customFormat="1" ht="39" customHeight="1" spans="1:7">
      <c r="A13" s="61" t="s">
        <v>83</v>
      </c>
      <c r="B13" s="62"/>
      <c r="C13" s="57">
        <v>101</v>
      </c>
      <c r="D13" s="19"/>
      <c r="E13" s="58"/>
      <c r="F13" s="58">
        <f t="shared" si="3"/>
        <v>101</v>
      </c>
      <c r="G13" s="21"/>
    </row>
    <row r="14" s="3" customFormat="1" ht="39" customHeight="1" spans="1:7">
      <c r="A14" s="61" t="s">
        <v>84</v>
      </c>
      <c r="B14" s="63">
        <v>22955</v>
      </c>
      <c r="C14" s="57">
        <v>1095</v>
      </c>
      <c r="D14" s="19">
        <f t="shared" si="2"/>
        <v>4.77020257024613</v>
      </c>
      <c r="E14" s="57">
        <v>50</v>
      </c>
      <c r="F14" s="58">
        <f t="shared" si="3"/>
        <v>1045</v>
      </c>
      <c r="G14" s="21">
        <f>F14/E14*100</f>
        <v>2090</v>
      </c>
    </row>
  </sheetData>
  <mergeCells count="7">
    <mergeCell ref="A2:G2"/>
    <mergeCell ref="E3:G3"/>
    <mergeCell ref="E4:G4"/>
    <mergeCell ref="A4:A5"/>
    <mergeCell ref="B4:B5"/>
    <mergeCell ref="C4:C5"/>
    <mergeCell ref="D4:D5"/>
  </mergeCells>
  <printOptions horizontalCentered="1"/>
  <pageMargins left="0.472222222222222" right="0.472222222222222" top="0.590277777777778" bottom="0.590277777777778" header="0.298611111111111" footer="0.432638888888889"/>
  <pageSetup paperSize="9" scale="93" firstPageNumber="12" fitToHeight="0" orientation="landscape" useFirstPageNumber="1" horizontalDpi="600"/>
  <headerFoot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workbookViewId="0">
      <selection activeCell="B16" sqref="B16"/>
    </sheetView>
  </sheetViews>
  <sheetFormatPr defaultColWidth="8.89166666666667" defaultRowHeight="13.5" outlineLevelCol="6"/>
  <cols>
    <col min="1" max="1" width="60.15" style="28" customWidth="1"/>
    <col min="2" max="2" width="12.1083333333333" style="28" customWidth="1"/>
    <col min="3" max="3" width="17.3916666666667" style="28" customWidth="1"/>
    <col min="4" max="4" width="12.8583333333333" style="28" customWidth="1"/>
    <col min="5" max="7" width="12.25" style="28" customWidth="1"/>
    <col min="8" max="16381" width="9" style="28"/>
    <col min="16382" max="16384" width="8.89166666666667" style="28"/>
  </cols>
  <sheetData>
    <row r="1" ht="24" customHeight="1" spans="1:7">
      <c r="A1" s="31" t="s">
        <v>85</v>
      </c>
      <c r="B1" s="31"/>
      <c r="C1" s="32"/>
      <c r="D1" s="33"/>
    </row>
    <row r="2" ht="33" customHeight="1" spans="1:7">
      <c r="A2" s="34" t="s">
        <v>86</v>
      </c>
      <c r="B2" s="34"/>
      <c r="C2" s="34"/>
      <c r="D2" s="34"/>
      <c r="E2" s="34"/>
      <c r="F2" s="34"/>
      <c r="G2" s="34"/>
    </row>
    <row r="3" ht="23" customHeight="1" spans="1:7">
      <c r="C3" s="35"/>
      <c r="D3" s="35"/>
      <c r="E3" s="36" t="s">
        <v>2</v>
      </c>
      <c r="F3" s="36"/>
      <c r="G3" s="36"/>
    </row>
    <row r="4" s="28" customFormat="1" ht="24" customHeight="1" spans="1:7">
      <c r="A4" s="37" t="s">
        <v>87</v>
      </c>
      <c r="B4" s="37" t="s">
        <v>4</v>
      </c>
      <c r="C4" s="37" t="s">
        <v>5</v>
      </c>
      <c r="D4" s="37" t="s">
        <v>88</v>
      </c>
      <c r="E4" s="38" t="s">
        <v>44</v>
      </c>
      <c r="F4" s="38"/>
      <c r="G4" s="38"/>
    </row>
    <row r="5" s="28" customFormat="1" ht="24" customHeight="1" spans="1:7">
      <c r="A5" s="37"/>
      <c r="B5" s="37"/>
      <c r="C5" s="37"/>
      <c r="D5" s="37"/>
      <c r="E5" s="39" t="s">
        <v>45</v>
      </c>
      <c r="F5" s="39" t="s">
        <v>9</v>
      </c>
      <c r="G5" s="38" t="s">
        <v>75</v>
      </c>
    </row>
    <row r="6" s="28" customFormat="1" ht="27" customHeight="1" spans="1:7">
      <c r="A6" s="37" t="s">
        <v>89</v>
      </c>
      <c r="B6" s="37">
        <f>B7+B12+B13+B14+B15+B18</f>
        <v>29975</v>
      </c>
      <c r="C6" s="37">
        <f>C7+C12+C13+C14+C15+C18</f>
        <v>53578</v>
      </c>
      <c r="D6" s="40">
        <f>C6/B6*100</f>
        <v>178.742285237698</v>
      </c>
      <c r="E6" s="37">
        <f>E7+E12+E13+E14+E15+E18</f>
        <v>33997</v>
      </c>
      <c r="F6" s="39">
        <f>C6-E6</f>
        <v>19581</v>
      </c>
      <c r="G6" s="41">
        <f>F6/E6*100</f>
        <v>57.5962584933965</v>
      </c>
    </row>
    <row r="7" s="29" customFormat="1" ht="27" customHeight="1" spans="1:7">
      <c r="A7" s="42" t="s">
        <v>90</v>
      </c>
      <c r="B7" s="43">
        <f>B8+B9+B10+B11</f>
        <v>2300</v>
      </c>
      <c r="C7" s="43">
        <f>C8+C9+C10+C11</f>
        <v>4323</v>
      </c>
      <c r="D7" s="40">
        <f>C7/B7*100</f>
        <v>187.95652173913</v>
      </c>
      <c r="E7" s="43">
        <f>E8+E9+E10+E11</f>
        <v>5640</v>
      </c>
      <c r="F7" s="39">
        <f t="shared" ref="F7:F18" si="0">C7-E7</f>
        <v>-1317</v>
      </c>
      <c r="G7" s="41">
        <f t="shared" ref="G7:G18" si="1">F7/E7*100</f>
        <v>-23.3510638297872</v>
      </c>
    </row>
    <row r="8" s="30" customFormat="1" ht="27" customHeight="1" spans="1:7">
      <c r="A8" s="44" t="s">
        <v>91</v>
      </c>
      <c r="B8" s="45">
        <v>1500</v>
      </c>
      <c r="C8" s="45">
        <v>2510</v>
      </c>
      <c r="D8" s="46">
        <f>C8/B8*100</f>
        <v>167.333333333333</v>
      </c>
      <c r="E8" s="45">
        <v>2038</v>
      </c>
      <c r="F8" s="47">
        <f t="shared" si="0"/>
        <v>472</v>
      </c>
      <c r="G8" s="48">
        <f t="shared" si="1"/>
        <v>23.1599607458292</v>
      </c>
    </row>
    <row r="9" s="30" customFormat="1" ht="27" customHeight="1" spans="1:7">
      <c r="A9" s="44" t="s">
        <v>92</v>
      </c>
      <c r="B9" s="45">
        <v>600</v>
      </c>
      <c r="C9" s="45"/>
      <c r="D9" s="46"/>
      <c r="E9" s="45">
        <v>62</v>
      </c>
      <c r="F9" s="47">
        <f t="shared" si="0"/>
        <v>-62</v>
      </c>
      <c r="G9" s="48">
        <f t="shared" si="1"/>
        <v>-100</v>
      </c>
    </row>
    <row r="10" s="30" customFormat="1" ht="27" customHeight="1" spans="1:7">
      <c r="A10" s="44" t="s">
        <v>93</v>
      </c>
      <c r="B10" s="45">
        <v>200</v>
      </c>
      <c r="C10" s="45"/>
      <c r="D10" s="46"/>
      <c r="E10" s="45"/>
      <c r="F10" s="47"/>
      <c r="G10" s="48"/>
    </row>
    <row r="11" s="30" customFormat="1" ht="27" customHeight="1" spans="1:7">
      <c r="A11" s="44" t="s">
        <v>94</v>
      </c>
      <c r="B11" s="45"/>
      <c r="C11" s="45">
        <v>1813</v>
      </c>
      <c r="D11" s="46"/>
      <c r="E11" s="45">
        <v>3540</v>
      </c>
      <c r="F11" s="47">
        <f t="shared" si="0"/>
        <v>-1727</v>
      </c>
      <c r="G11" s="48">
        <f t="shared" si="1"/>
        <v>-48.7853107344633</v>
      </c>
    </row>
    <row r="12" s="29" customFormat="1" ht="27" customHeight="1" spans="1:7">
      <c r="A12" s="42" t="s">
        <v>95</v>
      </c>
      <c r="B12" s="43"/>
      <c r="C12" s="43">
        <v>2992</v>
      </c>
      <c r="D12" s="40"/>
      <c r="E12" s="43">
        <v>1208</v>
      </c>
      <c r="F12" s="39">
        <f t="shared" si="0"/>
        <v>1784</v>
      </c>
      <c r="G12" s="41">
        <f t="shared" si="1"/>
        <v>147.682119205298</v>
      </c>
    </row>
    <row r="13" s="29" customFormat="1" ht="27" customHeight="1" spans="1:7">
      <c r="A13" s="42" t="s">
        <v>96</v>
      </c>
      <c r="B13" s="43"/>
      <c r="C13" s="43"/>
      <c r="D13" s="40"/>
      <c r="E13" s="43"/>
      <c r="F13" s="39"/>
      <c r="G13" s="41"/>
    </row>
    <row r="14" s="29" customFormat="1" ht="27" customHeight="1" spans="1:7">
      <c r="A14" s="42" t="s">
        <v>97</v>
      </c>
      <c r="B14" s="43"/>
      <c r="C14" s="43">
        <v>618</v>
      </c>
      <c r="D14" s="40"/>
      <c r="E14" s="43">
        <v>721</v>
      </c>
      <c r="F14" s="39">
        <f t="shared" si="0"/>
        <v>-103</v>
      </c>
      <c r="G14" s="41">
        <f t="shared" si="1"/>
        <v>-14.2857142857143</v>
      </c>
    </row>
    <row r="15" s="29" customFormat="1" ht="27" customHeight="1" spans="1:7">
      <c r="A15" s="42" t="s">
        <v>98</v>
      </c>
      <c r="B15" s="43"/>
      <c r="C15" s="43">
        <f>C16+C17</f>
        <v>38737</v>
      </c>
      <c r="D15" s="40"/>
      <c r="E15" s="43">
        <f>E16+E17</f>
        <v>20196</v>
      </c>
      <c r="F15" s="39">
        <f t="shared" si="0"/>
        <v>18541</v>
      </c>
      <c r="G15" s="41">
        <f t="shared" si="1"/>
        <v>91.8053079817786</v>
      </c>
    </row>
    <row r="16" s="30" customFormat="1" ht="27" customHeight="1" spans="1:7">
      <c r="A16" s="49" t="s">
        <v>99</v>
      </c>
      <c r="B16" s="45"/>
      <c r="C16" s="45">
        <v>38055</v>
      </c>
      <c r="D16" s="46"/>
      <c r="E16" s="45">
        <v>19924</v>
      </c>
      <c r="F16" s="47">
        <f t="shared" si="0"/>
        <v>18131</v>
      </c>
      <c r="G16" s="48">
        <f t="shared" si="1"/>
        <v>91.0008030515961</v>
      </c>
    </row>
    <row r="17" s="30" customFormat="1" ht="27" customHeight="1" spans="1:7">
      <c r="A17" s="44" t="s">
        <v>100</v>
      </c>
      <c r="B17" s="45"/>
      <c r="C17" s="45">
        <v>682</v>
      </c>
      <c r="D17" s="46"/>
      <c r="E17" s="45">
        <v>272</v>
      </c>
      <c r="F17" s="47">
        <f t="shared" si="0"/>
        <v>410</v>
      </c>
      <c r="G17" s="48">
        <f t="shared" si="1"/>
        <v>150.735294117647</v>
      </c>
    </row>
    <row r="18" s="29" customFormat="1" ht="27" customHeight="1" spans="1:7">
      <c r="A18" s="42" t="s">
        <v>101</v>
      </c>
      <c r="B18" s="43">
        <f>15920+5+11750</f>
        <v>27675</v>
      </c>
      <c r="C18" s="43">
        <f>6904+4</f>
        <v>6908</v>
      </c>
      <c r="D18" s="40">
        <f>C18/B18*100</f>
        <v>24.9611562782294</v>
      </c>
      <c r="E18" s="43">
        <v>6232</v>
      </c>
      <c r="F18" s="39">
        <f t="shared" si="0"/>
        <v>676</v>
      </c>
      <c r="G18" s="41">
        <f t="shared" si="1"/>
        <v>10.8472400513479</v>
      </c>
    </row>
  </sheetData>
  <mergeCells count="8">
    <mergeCell ref="A1:B1"/>
    <mergeCell ref="A2:G2"/>
    <mergeCell ref="E3:G3"/>
    <mergeCell ref="E4:G4"/>
    <mergeCell ref="A4:A5"/>
    <mergeCell ref="B4:B5"/>
    <mergeCell ref="C4:C5"/>
    <mergeCell ref="D4:D5"/>
  </mergeCells>
  <printOptions horizontalCentered="1" verticalCentered="1"/>
  <pageMargins left="0.472222222222222" right="0.472222222222222" top="0.393055555555556" bottom="0.629861111111111" header="0.5" footer="0.354166666666667"/>
  <pageSetup paperSize="9" firstPageNumber="13" fitToHeight="0" orientation="landscape" useFirstPageNumber="1" horizontalDpi="600"/>
  <headerFoot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zoomScale="80" zoomScaleNormal="80" workbookViewId="0">
      <pane ySplit="5" topLeftCell="A6" activePane="bottomLeft" state="frozen"/>
      <selection/>
      <selection pane="bottomLeft" activeCell="A2" sqref="A2:G2"/>
    </sheetView>
  </sheetViews>
  <sheetFormatPr defaultColWidth="8.89166666666667" defaultRowHeight="13.5" outlineLevelCol="6"/>
  <cols>
    <col min="1" max="1" width="42.025" style="1" customWidth="1"/>
    <col min="2" max="7" width="16.6333333333333" style="1" customWidth="1"/>
    <col min="8" max="16353" width="9" style="1"/>
    <col min="16354" max="16384" width="8.89166666666667" style="1"/>
  </cols>
  <sheetData>
    <row r="1" s="1" customFormat="1" ht="18.75" spans="1:7">
      <c r="A1" s="4" t="s">
        <v>102</v>
      </c>
      <c r="B1" s="4"/>
      <c r="D1" s="5"/>
    </row>
    <row r="2" s="1" customFormat="1" ht="28.5" spans="1:7">
      <c r="A2" s="6" t="s">
        <v>103</v>
      </c>
      <c r="B2" s="6"/>
      <c r="C2" s="6"/>
      <c r="D2" s="6"/>
      <c r="E2" s="6"/>
      <c r="F2" s="6"/>
      <c r="G2" s="6"/>
    </row>
    <row r="3" s="1" customFormat="1" ht="18" customHeight="1" spans="1:7">
      <c r="C3" s="7"/>
      <c r="D3" s="7"/>
      <c r="E3" s="8" t="s">
        <v>2</v>
      </c>
      <c r="F3" s="8"/>
      <c r="G3" s="8"/>
    </row>
    <row r="4" s="1" customFormat="1" ht="22" customHeight="1" spans="1:7">
      <c r="A4" s="9" t="s">
        <v>104</v>
      </c>
      <c r="B4" s="9" t="s">
        <v>4</v>
      </c>
      <c r="C4" s="26" t="s">
        <v>105</v>
      </c>
      <c r="D4" s="9" t="s">
        <v>74</v>
      </c>
      <c r="E4" s="10" t="s">
        <v>44</v>
      </c>
      <c r="F4" s="10"/>
      <c r="G4" s="10"/>
    </row>
    <row r="5" s="1" customFormat="1" ht="22" customHeight="1" spans="1:7">
      <c r="A5" s="9"/>
      <c r="B5" s="9"/>
      <c r="C5" s="26"/>
      <c r="D5" s="9"/>
      <c r="E5" s="11" t="s">
        <v>45</v>
      </c>
      <c r="F5" s="11" t="s">
        <v>9</v>
      </c>
      <c r="G5" s="10" t="s">
        <v>75</v>
      </c>
    </row>
    <row r="6" s="25" customFormat="1" ht="22" customHeight="1" spans="1:7">
      <c r="A6" s="12" t="s">
        <v>106</v>
      </c>
      <c r="B6" s="13">
        <f>SUM(B7:B11)</f>
        <v>38579</v>
      </c>
      <c r="C6" s="13">
        <f>SUM(C7:C11)</f>
        <v>19733.24</v>
      </c>
      <c r="D6" s="14">
        <f>C6/B6*100</f>
        <v>51.1502112548278</v>
      </c>
      <c r="E6" s="13">
        <f t="shared" ref="E6:E11" si="0">E12+E18</f>
        <v>19126.514716</v>
      </c>
      <c r="F6" s="15">
        <f>C6-E6</f>
        <v>606.725283999996</v>
      </c>
      <c r="G6" s="16">
        <f>F6/E6*100</f>
        <v>3.17216854721812</v>
      </c>
    </row>
    <row r="7" s="3" customFormat="1" ht="22" customHeight="1" spans="1:7">
      <c r="A7" s="17" t="s">
        <v>107</v>
      </c>
      <c r="B7" s="18">
        <f t="shared" ref="B7:B11" si="1">B13+B19</f>
        <v>20751</v>
      </c>
      <c r="C7" s="18">
        <f>C13+C19</f>
        <v>12656.89</v>
      </c>
      <c r="D7" s="19">
        <f t="shared" ref="D7:D23" si="2">C7/B7*100</f>
        <v>60.9941207652643</v>
      </c>
      <c r="E7" s="18">
        <f t="shared" si="0"/>
        <v>11480.483756</v>
      </c>
      <c r="F7" s="20">
        <f t="shared" ref="F7:F23" si="3">C7-E7</f>
        <v>1176.406244</v>
      </c>
      <c r="G7" s="21">
        <f t="shared" ref="G7:G23" si="4">F7/E7*100</f>
        <v>10.2470093508488</v>
      </c>
    </row>
    <row r="8" s="3" customFormat="1" ht="22" customHeight="1" spans="1:7">
      <c r="A8" s="17" t="s">
        <v>108</v>
      </c>
      <c r="B8" s="18">
        <f t="shared" si="1"/>
        <v>17480</v>
      </c>
      <c r="C8" s="18">
        <f t="shared" ref="C7:C11" si="5">C14+C20</f>
        <v>6908</v>
      </c>
      <c r="D8" s="19">
        <f t="shared" si="2"/>
        <v>39.5194508009153</v>
      </c>
      <c r="E8" s="18">
        <f t="shared" si="0"/>
        <v>7458.75</v>
      </c>
      <c r="F8" s="20">
        <f t="shared" si="3"/>
        <v>-550.75</v>
      </c>
      <c r="G8" s="21">
        <f t="shared" si="4"/>
        <v>-7.38394503100386</v>
      </c>
    </row>
    <row r="9" s="3" customFormat="1" ht="22" customHeight="1" spans="1:7">
      <c r="A9" s="17" t="s">
        <v>109</v>
      </c>
      <c r="B9" s="18">
        <f t="shared" si="1"/>
        <v>120</v>
      </c>
      <c r="C9" s="18">
        <f t="shared" si="5"/>
        <v>84.94</v>
      </c>
      <c r="D9" s="19">
        <f t="shared" si="2"/>
        <v>70.7833333333333</v>
      </c>
      <c r="E9" s="18">
        <f t="shared" si="0"/>
        <v>56.315225</v>
      </c>
      <c r="F9" s="20">
        <f t="shared" si="3"/>
        <v>28.624775</v>
      </c>
      <c r="G9" s="21">
        <f t="shared" si="4"/>
        <v>50.8295492027245</v>
      </c>
    </row>
    <row r="10" s="3" customFormat="1" ht="22" customHeight="1" spans="1:7">
      <c r="A10" s="17" t="s">
        <v>110</v>
      </c>
      <c r="B10" s="18">
        <f t="shared" si="1"/>
        <v>216</v>
      </c>
      <c r="C10" s="18">
        <f t="shared" si="5"/>
        <v>67.39</v>
      </c>
      <c r="D10" s="19">
        <f t="shared" si="2"/>
        <v>31.1990740740741</v>
      </c>
      <c r="E10" s="18">
        <f t="shared" si="0"/>
        <v>127.847487</v>
      </c>
      <c r="F10" s="20">
        <f t="shared" si="3"/>
        <v>-60.457487</v>
      </c>
      <c r="G10" s="21">
        <f t="shared" si="4"/>
        <v>-47.288756641732</v>
      </c>
    </row>
    <row r="11" s="3" customFormat="1" ht="22" customHeight="1" spans="1:7">
      <c r="A11" s="17" t="s">
        <v>111</v>
      </c>
      <c r="B11" s="18">
        <f t="shared" si="1"/>
        <v>12</v>
      </c>
      <c r="C11" s="18">
        <f t="shared" si="5"/>
        <v>16.02</v>
      </c>
      <c r="D11" s="19">
        <f t="shared" si="2"/>
        <v>133.5</v>
      </c>
      <c r="E11" s="18">
        <f t="shared" si="0"/>
        <v>3.118248</v>
      </c>
      <c r="F11" s="20">
        <f t="shared" si="3"/>
        <v>12.901752</v>
      </c>
      <c r="G11" s="21">
        <f t="shared" si="4"/>
        <v>413.750028862361</v>
      </c>
    </row>
    <row r="12" s="2" customFormat="1" ht="22" customHeight="1" spans="1:7">
      <c r="A12" s="23" t="s">
        <v>112</v>
      </c>
      <c r="B12" s="13">
        <f>SUM(B13:B17)</f>
        <v>16198</v>
      </c>
      <c r="C12" s="13">
        <f>SUM(C13:C17)</f>
        <v>8468.82</v>
      </c>
      <c r="D12" s="14">
        <f t="shared" si="2"/>
        <v>52.283121373009</v>
      </c>
      <c r="E12" s="13">
        <f>SUM(E13:E17)</f>
        <v>7701.464231</v>
      </c>
      <c r="F12" s="15">
        <f t="shared" si="3"/>
        <v>767.355769</v>
      </c>
      <c r="G12" s="16">
        <f t="shared" si="4"/>
        <v>9.96376462947439</v>
      </c>
    </row>
    <row r="13" s="3" customFormat="1" ht="22" customHeight="1" spans="1:7">
      <c r="A13" s="17" t="s">
        <v>107</v>
      </c>
      <c r="B13" s="18">
        <v>3915</v>
      </c>
      <c r="C13" s="18">
        <v>2505</v>
      </c>
      <c r="D13" s="19">
        <f t="shared" si="2"/>
        <v>63.9846743295019</v>
      </c>
      <c r="E13" s="18">
        <v>1069.445916</v>
      </c>
      <c r="F13" s="20">
        <f t="shared" si="3"/>
        <v>1435.554084</v>
      </c>
      <c r="G13" s="21">
        <f t="shared" si="4"/>
        <v>134.233443928547</v>
      </c>
    </row>
    <row r="14" s="3" customFormat="1" ht="22" customHeight="1" spans="1:7">
      <c r="A14" s="17" t="s">
        <v>108</v>
      </c>
      <c r="B14" s="18">
        <v>12180</v>
      </c>
      <c r="C14" s="18">
        <v>5887</v>
      </c>
      <c r="D14" s="19">
        <f t="shared" si="2"/>
        <v>48.3333333333333</v>
      </c>
      <c r="E14" s="18">
        <v>6584.75</v>
      </c>
      <c r="F14" s="20">
        <f t="shared" si="3"/>
        <v>-697.75</v>
      </c>
      <c r="G14" s="21">
        <f t="shared" si="4"/>
        <v>-10.5964539276358</v>
      </c>
    </row>
    <row r="15" s="3" customFormat="1" ht="22" customHeight="1" spans="1:7">
      <c r="A15" s="17" t="s">
        <v>109</v>
      </c>
      <c r="B15" s="18">
        <v>75</v>
      </c>
      <c r="C15" s="18">
        <v>48.63</v>
      </c>
      <c r="D15" s="19">
        <f t="shared" si="2"/>
        <v>64.84</v>
      </c>
      <c r="E15" s="18">
        <v>34.156993</v>
      </c>
      <c r="F15" s="20">
        <f t="shared" si="3"/>
        <v>14.473007</v>
      </c>
      <c r="G15" s="21">
        <f t="shared" si="4"/>
        <v>42.3720173494195</v>
      </c>
    </row>
    <row r="16" s="3" customFormat="1" ht="22" customHeight="1" spans="1:7">
      <c r="A16" s="17" t="s">
        <v>110</v>
      </c>
      <c r="B16" s="18">
        <v>16</v>
      </c>
      <c r="C16" s="18">
        <v>28.13</v>
      </c>
      <c r="D16" s="19">
        <f t="shared" si="2"/>
        <v>175.8125</v>
      </c>
      <c r="E16" s="18">
        <v>10.093074</v>
      </c>
      <c r="F16" s="20">
        <f t="shared" si="3"/>
        <v>18.036926</v>
      </c>
      <c r="G16" s="21">
        <f t="shared" si="4"/>
        <v>178.705972035873</v>
      </c>
    </row>
    <row r="17" s="3" customFormat="1" ht="22" customHeight="1" spans="1:7">
      <c r="A17" s="17" t="s">
        <v>111</v>
      </c>
      <c r="B17" s="18">
        <v>12</v>
      </c>
      <c r="C17" s="18">
        <v>0.06</v>
      </c>
      <c r="D17" s="19">
        <f t="shared" si="2"/>
        <v>0.5</v>
      </c>
      <c r="E17" s="18">
        <v>3.018248</v>
      </c>
      <c r="F17" s="20">
        <f t="shared" si="3"/>
        <v>-2.958248</v>
      </c>
      <c r="G17" s="21">
        <f t="shared" si="4"/>
        <v>-98.0120917830477</v>
      </c>
    </row>
    <row r="18" s="2" customFormat="1" ht="22" customHeight="1" spans="1:7">
      <c r="A18" s="23" t="s">
        <v>113</v>
      </c>
      <c r="B18" s="13">
        <f>SUM(B19:B23)</f>
        <v>22381</v>
      </c>
      <c r="C18" s="13">
        <f>SUM(C19:C23)</f>
        <v>11264.42</v>
      </c>
      <c r="D18" s="14">
        <f t="shared" si="2"/>
        <v>50.3302801483401</v>
      </c>
      <c r="E18" s="27">
        <f>SUM(E19:E23)</f>
        <v>11425.050485</v>
      </c>
      <c r="F18" s="15">
        <f t="shared" si="3"/>
        <v>-160.630485</v>
      </c>
      <c r="G18" s="16">
        <f t="shared" si="4"/>
        <v>-1.40594989239559</v>
      </c>
    </row>
    <row r="19" s="3" customFormat="1" ht="22" customHeight="1" spans="1:7">
      <c r="A19" s="17" t="s">
        <v>107</v>
      </c>
      <c r="B19" s="18">
        <v>16836</v>
      </c>
      <c r="C19" s="18">
        <v>10151.89</v>
      </c>
      <c r="D19" s="19">
        <f t="shared" si="2"/>
        <v>60.2987051556189</v>
      </c>
      <c r="E19" s="18">
        <v>10411.03784</v>
      </c>
      <c r="F19" s="20">
        <f t="shared" si="3"/>
        <v>-259.147840000001</v>
      </c>
      <c r="G19" s="21">
        <f t="shared" si="4"/>
        <v>-2.48916432715608</v>
      </c>
    </row>
    <row r="20" s="3" customFormat="1" ht="22" customHeight="1" spans="1:7">
      <c r="A20" s="17" t="s">
        <v>108</v>
      </c>
      <c r="B20" s="18">
        <v>5300</v>
      </c>
      <c r="C20" s="18">
        <v>1021</v>
      </c>
      <c r="D20" s="19">
        <f t="shared" si="2"/>
        <v>19.2641509433962</v>
      </c>
      <c r="E20" s="18">
        <v>874</v>
      </c>
      <c r="F20" s="20">
        <f t="shared" si="3"/>
        <v>147</v>
      </c>
      <c r="G20" s="21">
        <f t="shared" si="4"/>
        <v>16.8192219679634</v>
      </c>
    </row>
    <row r="21" s="3" customFormat="1" ht="22" customHeight="1" spans="1:7">
      <c r="A21" s="17" t="s">
        <v>109</v>
      </c>
      <c r="B21" s="18">
        <v>45</v>
      </c>
      <c r="C21" s="18">
        <v>36.31</v>
      </c>
      <c r="D21" s="19">
        <f t="shared" si="2"/>
        <v>80.6888888888889</v>
      </c>
      <c r="E21" s="18">
        <v>22.158232</v>
      </c>
      <c r="F21" s="20">
        <f t="shared" si="3"/>
        <v>14.151768</v>
      </c>
      <c r="G21" s="21">
        <f t="shared" si="4"/>
        <v>63.8668644682482</v>
      </c>
    </row>
    <row r="22" s="3" customFormat="1" ht="22" customHeight="1" spans="1:7">
      <c r="A22" s="17" t="s">
        <v>110</v>
      </c>
      <c r="B22" s="18">
        <v>200</v>
      </c>
      <c r="C22" s="18">
        <v>39.26</v>
      </c>
      <c r="D22" s="19">
        <f t="shared" si="2"/>
        <v>19.63</v>
      </c>
      <c r="E22" s="18">
        <v>117.754413</v>
      </c>
      <c r="F22" s="20">
        <f t="shared" si="3"/>
        <v>-78.494413</v>
      </c>
      <c r="G22" s="21">
        <f t="shared" si="4"/>
        <v>-66.6594236260173</v>
      </c>
    </row>
    <row r="23" s="3" customFormat="1" ht="22" customHeight="1" spans="1:7">
      <c r="A23" s="17" t="s">
        <v>111</v>
      </c>
      <c r="B23" s="18"/>
      <c r="C23" s="18">
        <v>15.96</v>
      </c>
      <c r="D23" s="19"/>
      <c r="E23" s="18">
        <v>0.1</v>
      </c>
      <c r="F23" s="20">
        <f t="shared" si="3"/>
        <v>15.86</v>
      </c>
      <c r="G23" s="21">
        <f t="shared" si="4"/>
        <v>15860</v>
      </c>
    </row>
  </sheetData>
  <mergeCells count="7">
    <mergeCell ref="A2:G2"/>
    <mergeCell ref="E3:G3"/>
    <mergeCell ref="E4:G4"/>
    <mergeCell ref="A4:A5"/>
    <mergeCell ref="B4:B5"/>
    <mergeCell ref="C4:C5"/>
    <mergeCell ref="D4:D5"/>
  </mergeCells>
  <pageMargins left="0.393055555555556" right="0.393055555555556" top="0.590277777777778" bottom="0.511805555555556" header="0.5" footer="0.275"/>
  <pageSetup paperSize="9" firstPageNumber="14" orientation="landscape" useFirstPageNumber="1" horizontalDpi="600"/>
  <headerFooter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zoomScale="80" zoomScaleNormal="80" workbookViewId="0">
      <selection activeCell="I20" sqref="I20"/>
    </sheetView>
  </sheetViews>
  <sheetFormatPr defaultColWidth="8.89166666666667" defaultRowHeight="13.5" outlineLevelCol="6"/>
  <cols>
    <col min="1" max="1" width="47.8083333333333" style="1" customWidth="1"/>
    <col min="2" max="2" width="15.25" style="1" customWidth="1"/>
    <col min="3" max="3" width="18.1083333333333" style="1" customWidth="1"/>
    <col min="4" max="7" width="15.25" style="1" customWidth="1"/>
    <col min="8" max="16356" width="9" style="1"/>
    <col min="16357" max="16384" width="8.89166666666667" style="1"/>
  </cols>
  <sheetData>
    <row r="1" s="1" customFormat="1" ht="18.75" spans="1:7">
      <c r="A1" s="4" t="s">
        <v>114</v>
      </c>
      <c r="B1" s="4"/>
      <c r="D1" s="5"/>
    </row>
    <row r="2" s="1" customFormat="1" ht="28.5" spans="1:7">
      <c r="A2" s="6" t="s">
        <v>115</v>
      </c>
      <c r="B2" s="6"/>
      <c r="C2" s="6"/>
      <c r="D2" s="6"/>
      <c r="E2" s="6"/>
      <c r="F2" s="6"/>
      <c r="G2" s="6"/>
    </row>
    <row r="3" s="1" customFormat="1" ht="20" customHeight="1" spans="1:7">
      <c r="C3" s="7"/>
      <c r="D3" s="7"/>
      <c r="E3" s="8" t="s">
        <v>2</v>
      </c>
      <c r="F3" s="8"/>
      <c r="G3" s="8"/>
    </row>
    <row r="4" s="1" customFormat="1" ht="23" customHeight="1" spans="1:7">
      <c r="A4" s="9" t="s">
        <v>104</v>
      </c>
      <c r="B4" s="9" t="s">
        <v>4</v>
      </c>
      <c r="C4" s="9" t="s">
        <v>5</v>
      </c>
      <c r="D4" s="9" t="s">
        <v>74</v>
      </c>
      <c r="E4" s="10" t="s">
        <v>44</v>
      </c>
      <c r="F4" s="10"/>
      <c r="G4" s="10"/>
    </row>
    <row r="5" s="1" customFormat="1" ht="23" customHeight="1" spans="1:7">
      <c r="A5" s="9"/>
      <c r="B5" s="9"/>
      <c r="C5" s="9"/>
      <c r="D5" s="9"/>
      <c r="E5" s="11" t="s">
        <v>45</v>
      </c>
      <c r="F5" s="11" t="s">
        <v>9</v>
      </c>
      <c r="G5" s="10" t="s">
        <v>75</v>
      </c>
    </row>
    <row r="6" s="2" customFormat="1" ht="27" customHeight="1" spans="1:7">
      <c r="A6" s="12" t="s">
        <v>116</v>
      </c>
      <c r="B6" s="13">
        <f>B11+B16</f>
        <v>37904</v>
      </c>
      <c r="C6" s="13">
        <f t="shared" ref="C6:C10" si="0">C11+C16</f>
        <v>18708.98</v>
      </c>
      <c r="D6" s="14">
        <f t="shared" ref="D6:D8" si="1">C6/B6*100</f>
        <v>49.358853946813</v>
      </c>
      <c r="E6" s="13">
        <f t="shared" ref="E6:E10" si="2">E11+E16</f>
        <v>16512.843182</v>
      </c>
      <c r="F6" s="15">
        <f>C6-E6</f>
        <v>2196.136818</v>
      </c>
      <c r="G6" s="16">
        <f>F6/E6*100</f>
        <v>13.2995680622337</v>
      </c>
    </row>
    <row r="7" s="3" customFormat="1" ht="27" customHeight="1" spans="1:7">
      <c r="A7" s="17" t="s">
        <v>117</v>
      </c>
      <c r="B7" s="18">
        <f t="shared" ref="B6:B10" si="3">B12+B17</f>
        <v>35359</v>
      </c>
      <c r="C7" s="18">
        <f t="shared" si="0"/>
        <v>16432.21</v>
      </c>
      <c r="D7" s="19">
        <f t="shared" ref="D7:D20" si="4">C7/B7*100</f>
        <v>46.4724963941288</v>
      </c>
      <c r="E7" s="18">
        <f t="shared" si="2"/>
        <v>14221.492655</v>
      </c>
      <c r="F7" s="20">
        <f t="shared" ref="F7:F20" si="5">C7-E7</f>
        <v>2210.717345</v>
      </c>
      <c r="G7" s="21">
        <f t="shared" ref="G7:G20" si="6">F7/E7*100</f>
        <v>15.5449037497675</v>
      </c>
    </row>
    <row r="8" s="3" customFormat="1" ht="27" customHeight="1" spans="1:7">
      <c r="A8" s="17" t="s">
        <v>118</v>
      </c>
      <c r="B8" s="18">
        <f t="shared" si="3"/>
        <v>21</v>
      </c>
      <c r="C8" s="18">
        <f t="shared" si="0"/>
        <v>27.58</v>
      </c>
      <c r="D8" s="19">
        <f t="shared" si="4"/>
        <v>131.333333333333</v>
      </c>
      <c r="E8" s="18">
        <f t="shared" si="2"/>
        <v>12.963367</v>
      </c>
      <c r="F8" s="20">
        <f t="shared" si="5"/>
        <v>14.616633</v>
      </c>
      <c r="G8" s="21">
        <f t="shared" si="6"/>
        <v>112.753368781428</v>
      </c>
    </row>
    <row r="9" s="3" customFormat="1" ht="27" customHeight="1" spans="1:7">
      <c r="A9" s="17" t="s">
        <v>119</v>
      </c>
      <c r="B9" s="22"/>
      <c r="C9" s="18">
        <f t="shared" si="0"/>
        <v>3.52</v>
      </c>
      <c r="D9" s="19"/>
      <c r="E9" s="18">
        <f t="shared" si="2"/>
        <v>4.27236</v>
      </c>
      <c r="F9" s="20">
        <f t="shared" si="5"/>
        <v>-0.75236</v>
      </c>
      <c r="G9" s="21">
        <f t="shared" si="6"/>
        <v>-17.6099392373302</v>
      </c>
    </row>
    <row r="10" s="3" customFormat="1" ht="27" customHeight="1" spans="1:7">
      <c r="A10" s="17" t="s">
        <v>120</v>
      </c>
      <c r="B10" s="18">
        <f t="shared" si="3"/>
        <v>2524</v>
      </c>
      <c r="C10" s="18">
        <f t="shared" si="0"/>
        <v>2245.67</v>
      </c>
      <c r="D10" s="19">
        <f t="shared" si="4"/>
        <v>88.9726624405705</v>
      </c>
      <c r="E10" s="18">
        <f t="shared" si="2"/>
        <v>2274.1148</v>
      </c>
      <c r="F10" s="20">
        <f t="shared" si="5"/>
        <v>-28.4447999999998</v>
      </c>
      <c r="G10" s="21">
        <f t="shared" si="6"/>
        <v>-1.25080756697066</v>
      </c>
    </row>
    <row r="11" s="2" customFormat="1" ht="27" customHeight="1" spans="1:7">
      <c r="A11" s="23" t="s">
        <v>121</v>
      </c>
      <c r="B11" s="13">
        <f>SUM(B12:B15)</f>
        <v>15630</v>
      </c>
      <c r="C11" s="13">
        <f>SUM(C12:C15)</f>
        <v>8646.99</v>
      </c>
      <c r="D11" s="14">
        <f t="shared" si="4"/>
        <v>55.3230326295585</v>
      </c>
      <c r="E11" s="13">
        <f>SUM(E12:E15)</f>
        <v>7649.26514</v>
      </c>
      <c r="F11" s="15">
        <f t="shared" si="5"/>
        <v>997.724859999999</v>
      </c>
      <c r="G11" s="16">
        <f t="shared" si="6"/>
        <v>13.0434079841557</v>
      </c>
    </row>
    <row r="12" s="3" customFormat="1" ht="27" customHeight="1" spans="1:7">
      <c r="A12" s="17" t="s">
        <v>122</v>
      </c>
      <c r="B12" s="18">
        <v>13589</v>
      </c>
      <c r="C12" s="18">
        <v>6604.21</v>
      </c>
      <c r="D12" s="19">
        <f t="shared" si="4"/>
        <v>48.5996762086982</v>
      </c>
      <c r="E12" s="24">
        <v>5372.921837</v>
      </c>
      <c r="F12" s="20">
        <f t="shared" si="5"/>
        <v>1231.288163</v>
      </c>
      <c r="G12" s="21">
        <f t="shared" si="6"/>
        <v>22.9165470921404</v>
      </c>
    </row>
    <row r="13" s="3" customFormat="1" ht="27" customHeight="1" spans="1:7">
      <c r="A13" s="17" t="s">
        <v>118</v>
      </c>
      <c r="B13" s="18">
        <v>6</v>
      </c>
      <c r="C13" s="18">
        <v>4.88</v>
      </c>
      <c r="D13" s="19">
        <f t="shared" si="4"/>
        <v>81.3333333333333</v>
      </c>
      <c r="E13" s="24">
        <v>2.228503</v>
      </c>
      <c r="F13" s="20">
        <f t="shared" si="5"/>
        <v>2.651497</v>
      </c>
      <c r="G13" s="21">
        <f t="shared" si="6"/>
        <v>118.981082816581</v>
      </c>
    </row>
    <row r="14" s="3" customFormat="1" ht="27" customHeight="1" spans="1:7">
      <c r="A14" s="17" t="s">
        <v>119</v>
      </c>
      <c r="B14" s="22"/>
      <c r="C14" s="22">
        <v>2.9</v>
      </c>
      <c r="D14" s="19"/>
      <c r="E14" s="24"/>
      <c r="F14" s="20">
        <f t="shared" si="5"/>
        <v>2.9</v>
      </c>
      <c r="G14" s="21"/>
    </row>
    <row r="15" s="3" customFormat="1" ht="27" customHeight="1" spans="1:7">
      <c r="A15" s="17" t="s">
        <v>120</v>
      </c>
      <c r="B15" s="18">
        <v>2035</v>
      </c>
      <c r="C15" s="18">
        <v>2035</v>
      </c>
      <c r="D15" s="19">
        <f t="shared" si="4"/>
        <v>100</v>
      </c>
      <c r="E15" s="24">
        <v>2274.1148</v>
      </c>
      <c r="F15" s="20">
        <f t="shared" si="5"/>
        <v>-239.1148</v>
      </c>
      <c r="G15" s="21">
        <f t="shared" si="6"/>
        <v>-10.5146318910549</v>
      </c>
    </row>
    <row r="16" s="2" customFormat="1" ht="27" customHeight="1" spans="1:7">
      <c r="A16" s="23" t="s">
        <v>123</v>
      </c>
      <c r="B16" s="13">
        <f>SUM(B17:B20)</f>
        <v>22274</v>
      </c>
      <c r="C16" s="13">
        <f>SUM(C17:C20)</f>
        <v>10061.99</v>
      </c>
      <c r="D16" s="14">
        <f t="shared" si="4"/>
        <v>45.1737002783514</v>
      </c>
      <c r="E16" s="13">
        <f>SUM(E17:E20)</f>
        <v>8863.578042</v>
      </c>
      <c r="F16" s="15">
        <f t="shared" si="5"/>
        <v>1198.411958</v>
      </c>
      <c r="G16" s="16">
        <f t="shared" si="6"/>
        <v>13.520634131288</v>
      </c>
    </row>
    <row r="17" s="3" customFormat="1" ht="27" customHeight="1" spans="1:7">
      <c r="A17" s="17" t="s">
        <v>124</v>
      </c>
      <c r="B17" s="18">
        <v>21770</v>
      </c>
      <c r="C17" s="18">
        <v>9828</v>
      </c>
      <c r="D17" s="19">
        <f t="shared" si="4"/>
        <v>45.1446945337621</v>
      </c>
      <c r="E17" s="24">
        <v>8848.570818</v>
      </c>
      <c r="F17" s="20">
        <f t="shared" si="5"/>
        <v>979.429182</v>
      </c>
      <c r="G17" s="21">
        <f t="shared" si="6"/>
        <v>11.0687838990633</v>
      </c>
    </row>
    <row r="18" s="3" customFormat="1" ht="27" customHeight="1" spans="1:7">
      <c r="A18" s="17" t="s">
        <v>118</v>
      </c>
      <c r="B18" s="18">
        <v>15</v>
      </c>
      <c r="C18" s="18">
        <v>22.7</v>
      </c>
      <c r="D18" s="19">
        <f t="shared" si="4"/>
        <v>151.333333333333</v>
      </c>
      <c r="E18" s="24">
        <v>10.734864</v>
      </c>
      <c r="F18" s="20">
        <f t="shared" si="5"/>
        <v>11.965136</v>
      </c>
      <c r="G18" s="21">
        <f t="shared" si="6"/>
        <v>111.460527119859</v>
      </c>
    </row>
    <row r="19" s="3" customFormat="1" ht="27" customHeight="1" spans="1:7">
      <c r="A19" s="17" t="s">
        <v>119</v>
      </c>
      <c r="B19" s="22"/>
      <c r="C19" s="18">
        <v>0.62</v>
      </c>
      <c r="D19" s="19"/>
      <c r="E19" s="24">
        <v>4.27236</v>
      </c>
      <c r="F19" s="20">
        <f t="shared" si="5"/>
        <v>-3.65236</v>
      </c>
      <c r="G19" s="21">
        <f t="shared" si="6"/>
        <v>-85.4881142974843</v>
      </c>
    </row>
    <row r="20" s="3" customFormat="1" ht="27" customHeight="1" spans="1:7">
      <c r="A20" s="17" t="s">
        <v>120</v>
      </c>
      <c r="B20" s="24">
        <v>489</v>
      </c>
      <c r="C20" s="22">
        <v>210.67</v>
      </c>
      <c r="D20" s="19">
        <f t="shared" si="4"/>
        <v>43.081799591002</v>
      </c>
      <c r="E20" s="24"/>
      <c r="F20" s="20">
        <f t="shared" si="5"/>
        <v>210.67</v>
      </c>
      <c r="G20" s="21"/>
    </row>
  </sheetData>
  <mergeCells count="7">
    <mergeCell ref="A2:G2"/>
    <mergeCell ref="E3:G3"/>
    <mergeCell ref="E4:G4"/>
    <mergeCell ref="A4:A5"/>
    <mergeCell ref="B4:B5"/>
    <mergeCell ref="C4:C5"/>
    <mergeCell ref="D4:D5"/>
  </mergeCells>
  <pageMargins left="0.550694444444444" right="0.590277777777778" top="0.590277777777778" bottom="0.550694444444444" header="0.5" footer="0.314583333333333"/>
  <pageSetup paperSize="9" scale="96" firstPageNumber="15" fitToHeight="0" orientation="landscape" useFirstPageNumber="1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附件1</vt:lpstr>
      <vt:lpstr>附件2</vt:lpstr>
      <vt:lpstr>附件3 </vt:lpstr>
      <vt:lpstr>附件4</vt:lpstr>
      <vt:lpstr>附件5</vt:lpstr>
      <vt:lpstr>附件6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地主大仙</cp:lastModifiedBy>
  <dcterms:created xsi:type="dcterms:W3CDTF">2023-05-12T11:15:00Z</dcterms:created>
  <dcterms:modified xsi:type="dcterms:W3CDTF">2026-08-13T14:37:19Z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C25162AE5CA84E7BB617D60C5F734C62_12</vt:lpwstr>
  </property>
  <property fmtid="{D5CDD505-2E9C-101B-9397-08002B2CF9AE}" pid="4" name="CalculationRule">
    <vt:i4>0</vt:i4>
  </property>
</Properties>
</file>