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835" tabRatio="786" firstSheet="3" activeTab="14"/>
  </bookViews>
  <sheets>
    <sheet name="附表1-1" sheetId="11" r:id="rId1"/>
    <sheet name="附表1-2  " sheetId="68" r:id="rId2"/>
    <sheet name="附表1-3" sheetId="60" r:id="rId3"/>
    <sheet name="附表1-4" sheetId="61" r:id="rId4"/>
    <sheet name="附表1-5" sheetId="62" r:id="rId5"/>
    <sheet name="附表1-6" sheetId="47" r:id="rId6"/>
    <sheet name="附表1-7" sheetId="63" r:id="rId7"/>
    <sheet name="附表1-8" sheetId="50" r:id="rId8"/>
    <sheet name="附表1-9" sheetId="45" r:id="rId9"/>
    <sheet name="附表1-10" sheetId="16" r:id="rId10"/>
    <sheet name="附表1-11" sheetId="17" r:id="rId11"/>
    <sheet name="附表1-12" sheetId="64" r:id="rId12"/>
    <sheet name="附表1-13" sheetId="52" r:id="rId13"/>
    <sheet name="附表1-14" sheetId="69" r:id="rId14"/>
    <sheet name="附表1-15" sheetId="70" r:id="rId15"/>
    <sheet name="附表1-16" sheetId="65" r:id="rId16"/>
  </sheets>
  <externalReferences>
    <externalReference r:id="rId17"/>
  </externalReferences>
  <definedNames>
    <definedName name="_xlnm._FilterDatabase" localSheetId="0" hidden="1">'附表1-1'!$A$4:$F$30</definedName>
    <definedName name="_xlnm._FilterDatabase" localSheetId="1" hidden="1">'附表1-2  '!$A$4:$IG$1349</definedName>
    <definedName name="_xlnm._FilterDatabase" localSheetId="6" hidden="1">'附表1-7'!$A$6:$IA$229</definedName>
    <definedName name="_xlnm._FilterDatabase" localSheetId="9" hidden="1">'附表1-10'!$A$4:$R$77</definedName>
    <definedName name="_xlnm._FilterDatabase" localSheetId="10" hidden="1">'附表1-11'!$A$4:$G$349</definedName>
    <definedName name="_xlnm._FilterDatabase" localSheetId="11" hidden="1">'附表1-12'!$A$5:$IC$350</definedName>
    <definedName name="_xlnm.Print_Area" localSheetId="5">'附表1-6'!$A$1:$E$6</definedName>
    <definedName name="_xlnm.Print_Area" localSheetId="8">'附表1-9'!$A$1:$B$9</definedName>
    <definedName name="_xlnm.Print_Titles" localSheetId="10">'附表1-11'!$1:$4</definedName>
    <definedName name="_xlnm.Print_Titles" localSheetId="9">'附表1-10'!$1:$4</definedName>
    <definedName name="_xlnm.Print_Titles" localSheetId="4">'附表1-5'!$1:$4</definedName>
    <definedName name="_xlnm.Print_Titles" localSheetId="3">'附表1-4'!$1:$5</definedName>
    <definedName name="_xlnm.Print_Titles" localSheetId="2">'附表1-3'!$1:$5</definedName>
    <definedName name="_xlnm.Print_Titles" localSheetId="6">'附表1-7'!$1:$6</definedName>
    <definedName name="_xlnm.Print_Titles" localSheetId="1">'附表1-2  '!$1:$4</definedName>
    <definedName name="_xlnm.Print_Titles" localSheetId="11">'附表1-12'!$1:$5</definedName>
    <definedName name="_xlnm.Print_Titles" localSheetId="7">'附表1-8'!$1:$5</definedName>
    <definedName name="_xlnm.Print_Area" localSheetId="2">'附表1-3'!$A$1:$F$77</definedName>
    <definedName name="_xlnm.Print_Area" localSheetId="1">'附表1-2  '!$A$1:$G$1343</definedName>
    <definedName name="_xlnm.Print_Area" localSheetId="0">'附表1-1'!$A$1:$F$30</definedName>
    <definedName name="_xlnm.Print_Area" localSheetId="3">'附表1-4'!$A$1:$H$77</definedName>
    <definedName name="_xlnm.Print_Area" localSheetId="15">'附表1-16'!$A$1:$I$20</definedName>
    <definedName name="_xlnm.Print_Area" localSheetId="9">'附表1-10'!$A$1:$G$76</definedName>
    <definedName name="_xlnm.Print_Area" localSheetId="10">'附表1-11'!$A$1:$G$349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<sst xmlns="http://schemas.openxmlformats.org/spreadsheetml/2006/main" count="3016" uniqueCount="1934">
  <si>
    <t>附表1-1</t>
  </si>
  <si>
    <t>2025年民乐县一般公共预算收入决算表</t>
  </si>
  <si>
    <t>单位：万元</t>
  </si>
  <si>
    <t>项      目</t>
  </si>
  <si>
    <t>预算数</t>
  </si>
  <si>
    <t>决算数</t>
  </si>
  <si>
    <t>决算数为          预算数的%</t>
  </si>
  <si>
    <t>上年决算数</t>
  </si>
  <si>
    <t>增长%</t>
  </si>
  <si>
    <t>一、税收收入</t>
  </si>
  <si>
    <t xml:space="preserve">  增值税</t>
  </si>
  <si>
    <t xml:space="preserve">  企业所得税</t>
  </si>
  <si>
    <t xml:space="preserve">  个人所得税</t>
  </si>
  <si>
    <t xml:space="preserve">  资源税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</si>
  <si>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</si>
  <si>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</si>
  <si>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</si>
  <si>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</si>
  <si>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</si>
  <si>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</si>
  <si>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</si>
  <si>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</si>
  <si>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烟叶税</t>
  </si>
  <si>
    <t xml:space="preserve">  环境保护税</t>
  </si>
  <si>
    <t xml:space="preserve">  其他税收收入</t>
  </si>
  <si>
    <t>二、非税收入</t>
  </si>
  <si>
    <t xml:space="preserve">  专项收入</t>
  </si>
  <si>
    <t xml:space="preserve">  行政事业性收费收入</t>
  </si>
  <si>
    <t xml:space="preserve">  罚没收入</t>
  </si>
  <si>
    <t xml:space="preserve">  国有资本经营收入</t>
  </si>
  <si>
    <t xml:space="preserve">  国有资源(资产)有偿使用收入</t>
  </si>
  <si>
    <t xml:space="preserve">  捐赠收入</t>
  </si>
  <si>
    <t xml:space="preserve">  政府住房基金收入</t>
  </si>
  <si>
    <t xml:space="preserve">  其他收入</t>
  </si>
  <si>
    <t>合   计</t>
  </si>
  <si>
    <t>附表1-2</t>
  </si>
  <si>
    <t>2025年民乐县一般公共预算支出决算表</t>
  </si>
  <si>
    <t>科目编码</t>
  </si>
  <si>
    <t>调整预算数</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</si>
  <si>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</si>
  <si>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</si>
  <si>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</si>
  <si>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</si>
  <si>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</si>
  <si>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</si>
  <si>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</si>
  <si>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</si>
  <si>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</si>
  <si>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</si>
  <si>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</si>
  <si>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</si>
  <si>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</si>
  <si>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</si>
  <si>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</si>
  <si>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</si>
  <si>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</si>
  <si>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参政议政</t>
  </si>
  <si>
    <t xml:space="preserve">    其他政协事务支出</t>
  </si>
  <si>
    <t xml:space="preserve">  政府办公厅(室)及相关机构事务</t>
  </si>
  <si>
    <t>2010301</t>
  </si>
  <si>
    <t xml:space="preserve">    专项服务</t>
  </si>
  <si>
    <t xml:space="preserve">    专项业务及机关事务管理</t>
  </si>
  <si>
    <t xml:space="preserve">    政务公开审批</t>
  </si>
  <si>
    <t xml:space="preserve">    信访事务</t>
  </si>
  <si>
    <t xml:space="preserve">    参事事务</t>
  </si>
  <si>
    <t xml:space="preserve">    其他政府办公厅(室)及相关机构事务支出</t>
  </si>
  <si>
    <t xml:space="preserve">  发展与改革事务</t>
  </si>
  <si>
    <t>2010401</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</si>
  <si>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</si>
  <si>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</si>
  <si>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</si>
  <si>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</si>
  <si>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</si>
  <si>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</si>
  <si>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</si>
  <si>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</si>
  <si>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</si>
  <si>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</si>
  <si>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</si>
  <si>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</si>
  <si>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</si>
  <si>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</si>
  <si>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</si>
  <si>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</si>
  <si>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</si>
  <si>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</si>
  <si>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</si>
  <si>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</si>
  <si>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</si>
  <si>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</si>
  <si>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</si>
  <si>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</si>
  <si>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</si>
  <si>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</si>
  <si>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</si>
  <si>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</si>
  <si>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</si>
  <si>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</si>
  <si>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</si>
  <si>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</si>
  <si>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</si>
  <si>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</si>
  <si>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</si>
  <si>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</si>
  <si>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2011101</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</si>
  <si>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</si>
  <si>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</si>
  <si>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</si>
  <si>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</si>
  <si>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</si>
  <si>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</si>
  <si>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</si>
  <si>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</si>
  <si>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</si>
  <si>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</si>
  <si>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</si>
  <si>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</si>
  <si>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</si>
  <si>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</si>
  <si>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</si>
  <si>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</si>
  <si>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</si>
  <si>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</si>
  <si>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</si>
  <si>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</si>
  <si>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</si>
  <si>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2012399</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</si>
  <si>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</si>
  <si>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</si>
  <si>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</si>
  <si>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</si>
  <si>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</si>
  <si>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</si>
  <si>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</si>
  <si>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</si>
  <si>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</si>
  <si>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</si>
  <si>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</si>
  <si>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</si>
  <si>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</si>
  <si>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</si>
  <si>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</si>
  <si>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</si>
  <si>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</si>
  <si>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</si>
  <si>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</si>
  <si>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</si>
  <si>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</si>
  <si>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</si>
  <si>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</si>
  <si>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</si>
  <si>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</si>
  <si>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</si>
  <si>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</si>
  <si>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</si>
  <si>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</si>
  <si>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</si>
  <si>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</si>
  <si>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</si>
  <si>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</si>
  <si>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</si>
  <si>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</si>
  <si>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</si>
  <si>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</si>
  <si>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</si>
  <si>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</si>
  <si>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</si>
  <si>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</si>
  <si>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</si>
  <si>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</si>
  <si>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</si>
  <si>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</si>
  <si>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</si>
  <si>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</si>
  <si>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</si>
  <si>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</si>
  <si>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</si>
  <si>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</si>
  <si>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</si>
  <si>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</si>
  <si>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</si>
  <si>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</si>
  <si>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</si>
  <si>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</si>
  <si>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</si>
  <si>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</si>
  <si>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</si>
  <si>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</si>
  <si>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</si>
  <si>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</si>
  <si>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</si>
  <si>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</si>
  <si>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</si>
  <si>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</si>
  <si>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</si>
  <si>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</si>
  <si>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</si>
  <si>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</si>
  <si>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</si>
  <si>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</si>
  <si>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</si>
  <si>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</si>
  <si>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</si>
  <si>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</si>
  <si>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</si>
  <si>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</si>
  <si>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</si>
  <si>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</si>
  <si>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</si>
  <si>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</si>
  <si>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</si>
  <si>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</si>
  <si>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</si>
  <si>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</si>
  <si>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</si>
  <si>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</si>
  <si>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</si>
  <si>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</si>
  <si>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</si>
  <si>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</si>
  <si>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</si>
  <si>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</si>
  <si>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</si>
  <si>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</si>
  <si>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</si>
  <si>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</si>
  <si>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</si>
  <si>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</si>
  <si>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</si>
  <si>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</si>
  <si>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</si>
  <si>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</si>
  <si>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</si>
  <si>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</si>
  <si>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</si>
  <si>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</si>
  <si>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</si>
  <si>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</si>
  <si>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</si>
  <si>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</si>
  <si>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</si>
  <si>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</si>
  <si>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</si>
  <si>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</si>
  <si>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</si>
  <si>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</si>
  <si>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</si>
  <si>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</si>
  <si>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</si>
  <si>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</si>
  <si>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</si>
  <si>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</si>
  <si>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</si>
  <si>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</si>
  <si>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</si>
  <si>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</si>
  <si>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</si>
  <si>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</si>
  <si>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</si>
  <si>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</si>
  <si>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</si>
  <si>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</si>
  <si>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</si>
  <si>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</si>
  <si>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</si>
  <si>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</si>
  <si>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</si>
  <si>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</si>
  <si>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</si>
  <si>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</si>
  <si>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</si>
  <si>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</si>
  <si>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</si>
  <si>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</si>
  <si>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</si>
  <si>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</si>
  <si>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</si>
  <si>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</si>
  <si>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</si>
  <si>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</si>
  <si>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</si>
  <si>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</si>
  <si>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</si>
  <si>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</si>
  <si>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</si>
  <si>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</si>
  <si>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</si>
  <si>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</si>
  <si>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</si>
  <si>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</si>
  <si>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</si>
  <si>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</si>
  <si>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</si>
  <si>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</si>
  <si>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</si>
  <si>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</si>
  <si>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</si>
  <si>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</si>
  <si>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</si>
  <si>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</si>
  <si>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</si>
  <si>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</si>
  <si>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</si>
  <si>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</si>
  <si>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</si>
  <si>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</si>
  <si>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</si>
  <si>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</si>
  <si>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</si>
  <si>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</si>
  <si>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</si>
  <si>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</si>
  <si>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</si>
  <si>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</si>
  <si>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</si>
  <si>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</si>
  <si>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</si>
  <si>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</si>
  <si>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</si>
  <si>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</si>
  <si>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</si>
  <si>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</si>
  <si>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</si>
  <si>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</si>
  <si>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</si>
  <si>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</si>
  <si>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</si>
  <si>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</si>
  <si>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</si>
  <si>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</si>
  <si>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</si>
  <si>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</si>
  <si>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</si>
  <si>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</si>
  <si>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</si>
  <si>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</si>
  <si>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</si>
  <si>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</si>
  <si>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</si>
  <si>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</si>
  <si>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</si>
  <si>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</si>
  <si>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</si>
  <si>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</si>
  <si>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</si>
  <si>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</si>
  <si>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</si>
  <si>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</si>
  <si>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</si>
  <si>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</si>
  <si>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</si>
  <si>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</si>
  <si>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</si>
  <si>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</si>
  <si>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</si>
  <si>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</si>
  <si>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</si>
  <si>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</si>
  <si>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</si>
  <si>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</si>
  <si>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</si>
  <si>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</si>
  <si>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</si>
  <si>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</si>
  <si>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</si>
  <si>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</si>
  <si>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</si>
  <si>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</si>
  <si>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</si>
  <si>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</si>
  <si>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</si>
  <si>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</si>
  <si>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</si>
  <si>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</si>
  <si>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</si>
  <si>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</si>
  <si>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2069999</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</si>
  <si>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</si>
  <si>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</si>
  <si>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</si>
  <si>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</si>
  <si>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</si>
  <si>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</si>
  <si>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</si>
  <si>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</si>
  <si>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</si>
  <si>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</si>
  <si>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</si>
  <si>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</si>
  <si>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</si>
  <si>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</si>
  <si>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</si>
  <si>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</si>
  <si>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2070204</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</si>
  <si>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</si>
  <si>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</si>
  <si>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</si>
  <si>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</si>
  <si>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</si>
  <si>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</si>
  <si>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</si>
  <si>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</si>
  <si>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</si>
  <si>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</si>
  <si>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</si>
  <si>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</si>
  <si>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</si>
  <si>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</si>
  <si>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</si>
  <si>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</si>
  <si>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</si>
  <si>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</si>
  <si>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</si>
  <si>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</si>
  <si>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</si>
  <si>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</si>
  <si>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</si>
  <si>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</si>
  <si>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2079902</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</si>
  <si>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</si>
  <si>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</si>
  <si>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</si>
  <si>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</si>
  <si>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</si>
  <si>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</si>
  <si>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</si>
  <si>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</si>
  <si>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</si>
  <si>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</si>
  <si>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</si>
  <si>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</si>
  <si>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</si>
  <si>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</si>
  <si>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</si>
  <si>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</si>
  <si>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</si>
  <si>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</si>
  <si>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</si>
  <si>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</si>
  <si>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</si>
  <si>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</si>
  <si>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</si>
  <si>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</si>
  <si>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</si>
  <si>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</si>
  <si>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2080501</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</si>
  <si>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</si>
  <si>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</si>
  <si>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</si>
  <si>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</si>
  <si>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</si>
  <si>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</si>
  <si>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</si>
  <si>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</si>
  <si>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</si>
  <si>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</si>
  <si>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</si>
  <si>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</si>
  <si>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</si>
  <si>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就业创业服务补助</t>
  </si>
  <si>
    <t xml:space="preserve">    职业培训补贴</t>
  </si>
  <si>
    <t xml:space="preserve">    社会保险补贴</t>
  </si>
  <si>
    <t xml:space="preserve">    公益性岗位补贴</t>
  </si>
  <si>
    <t xml:space="preserve">    职业技能评价补贴</t>
  </si>
  <si>
    <t xml:space="preserve">    就业见习补贴</t>
  </si>
  <si>
    <t xml:space="preserve">    高技能人才培养补助</t>
  </si>
  <si>
    <t xml:space="preserve">    求职和创业补贴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</si>
  <si>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</si>
  <si>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</si>
  <si>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</si>
  <si>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</si>
  <si>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</si>
  <si>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</si>
  <si>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</si>
  <si>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</si>
  <si>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</si>
  <si>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</si>
  <si>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</si>
  <si>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</si>
  <si>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</si>
  <si>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</si>
  <si>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</si>
  <si>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</si>
  <si>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</si>
  <si>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</si>
  <si>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2081001</t>
  </si>
  <si>
    <t xml:space="preserve">    儿童福利</t>
  </si>
  <si>
    <t xml:space="preserve">    老年福利</t>
  </si>
  <si>
    <t xml:space="preserve">    康复辅具</t>
  </si>
  <si>
    <t>2081004</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</si>
  <si>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</si>
  <si>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</si>
  <si>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</si>
  <si>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</si>
  <si>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</si>
  <si>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</si>
  <si>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</si>
  <si>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</si>
  <si>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</si>
  <si>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2081199</t>
  </si>
  <si>
    <t xml:space="preserve">    其他残疾人事业支出</t>
  </si>
  <si>
    <t xml:space="preserve">  红十字事业</t>
  </si>
  <si>
    <t xml:space="preserve">    其他红十字事业支出</t>
  </si>
  <si>
    <t xml:space="preserve">  最低生活保障</t>
  </si>
  <si>
    <t>2081901</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</si>
  <si>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</si>
  <si>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</si>
  <si>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</si>
  <si>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</si>
  <si>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</si>
  <si>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</si>
  <si>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</si>
  <si>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</si>
  <si>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</si>
  <si>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</si>
  <si>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</si>
  <si>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</si>
  <si>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</si>
  <si>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2082502</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</si>
  <si>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</si>
  <si>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</si>
  <si>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</si>
  <si>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</si>
  <si>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</si>
  <si>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</si>
  <si>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</si>
  <si>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</si>
  <si>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</si>
  <si>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</si>
  <si>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</si>
  <si>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</si>
  <si>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</si>
  <si>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</si>
  <si>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</si>
  <si>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</si>
  <si>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</si>
  <si>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</si>
  <si>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</si>
  <si>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</si>
  <si>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2100101</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</si>
  <si>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</si>
  <si>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</si>
  <si>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</si>
  <si>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</si>
  <si>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</si>
  <si>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</si>
  <si>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</si>
  <si>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</si>
  <si>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</si>
  <si>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</si>
  <si>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</si>
  <si>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</si>
  <si>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</si>
  <si>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</si>
  <si>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</si>
  <si>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</si>
  <si>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</si>
  <si>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2100301</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</si>
  <si>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</si>
  <si>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</si>
  <si>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</si>
  <si>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</si>
  <si>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</si>
  <si>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</si>
  <si>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</si>
  <si>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</si>
  <si>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</si>
  <si>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</si>
  <si>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</si>
  <si>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</si>
  <si>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2100409</t>
  </si>
  <si>
    <t xml:space="preserve">    重大公共卫生服务</t>
  </si>
  <si>
    <t xml:space="preserve">    突发公共卫生事件应急处置</t>
  </si>
  <si>
    <t>2100499</t>
  </si>
  <si>
    <t xml:space="preserve">    其他公共卫生支出</t>
  </si>
  <si>
    <t xml:space="preserve">  中医药</t>
  </si>
  <si>
    <t xml:space="preserve">    中医(民族医)药专项</t>
  </si>
  <si>
    <t xml:space="preserve">    其他中医药支出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</si>
  <si>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</si>
  <si>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</si>
  <si>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</si>
  <si>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</si>
  <si>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</si>
  <si>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</si>
  <si>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</si>
  <si>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</si>
  <si>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</si>
  <si>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</si>
  <si>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</si>
  <si>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</si>
  <si>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</si>
  <si>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</si>
  <si>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</si>
  <si>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</si>
  <si>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</si>
  <si>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</si>
  <si>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</si>
  <si>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</si>
  <si>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</si>
  <si>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</si>
  <si>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</si>
  <si>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</si>
  <si>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</si>
  <si>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</si>
  <si>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中医药事务</t>
  </si>
  <si>
    <t xml:space="preserve">    其他中医药事务支出</t>
  </si>
  <si>
    <t xml:space="preserve">  疾病预防控制事务</t>
  </si>
  <si>
    <t xml:space="preserve">    其他疾病预防控制事务支出</t>
  </si>
  <si>
    <t xml:space="preserve">  托育服务</t>
  </si>
  <si>
    <t xml:space="preserve">    托育机构</t>
  </si>
  <si>
    <t xml:space="preserve">    其他托育服务支出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</si>
  <si>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</si>
  <si>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</si>
  <si>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</si>
  <si>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</si>
  <si>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</si>
  <si>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</si>
  <si>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</si>
  <si>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</si>
  <si>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</si>
  <si>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</si>
  <si>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</si>
  <si>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</si>
  <si>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</si>
  <si>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</si>
  <si>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</si>
  <si>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</si>
  <si>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</si>
  <si>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</si>
  <si>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</si>
  <si>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</si>
  <si>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</si>
  <si>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</si>
  <si>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</si>
  <si>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</si>
  <si>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</si>
  <si>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2110402</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</si>
  <si>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</si>
  <si>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</si>
  <si>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</si>
  <si>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</si>
  <si>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</si>
  <si>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</si>
  <si>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2110501</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</si>
  <si>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</si>
  <si>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</si>
  <si>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</si>
  <si>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</si>
  <si>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</si>
  <si>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</si>
  <si>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</si>
  <si>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</si>
  <si>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</si>
  <si>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</si>
  <si>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</si>
  <si>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</si>
  <si>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</si>
  <si>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</si>
  <si>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</si>
  <si>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</si>
  <si>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</si>
  <si>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</si>
  <si>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</si>
  <si>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</si>
  <si>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</si>
  <si>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</si>
  <si>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清洁能源</t>
  </si>
  <si>
    <t xml:space="preserve">    可再生能源</t>
  </si>
  <si>
    <t xml:space="preserve">    其他清洁能源支出</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</si>
  <si>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</si>
  <si>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</si>
  <si>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</si>
  <si>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</si>
  <si>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</si>
  <si>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</si>
  <si>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</si>
  <si>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</si>
  <si>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</si>
  <si>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2119999</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</si>
  <si>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</si>
  <si>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</si>
  <si>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</si>
  <si>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</si>
  <si>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</si>
  <si>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</si>
  <si>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</si>
  <si>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</si>
  <si>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</si>
  <si>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</si>
  <si>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</si>
  <si>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2120201</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</si>
  <si>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</si>
  <si>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</si>
  <si>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</si>
  <si>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</si>
  <si>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</si>
  <si>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</si>
  <si>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</si>
  <si>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</si>
  <si>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</si>
  <si>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</si>
  <si>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</si>
  <si>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</si>
  <si>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</si>
  <si>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</si>
  <si>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</si>
  <si>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</si>
  <si>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</si>
  <si>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</si>
  <si>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</si>
  <si>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</si>
  <si>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</si>
  <si>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</si>
  <si>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</si>
  <si>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</si>
  <si>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2130124</t>
  </si>
  <si>
    <t xml:space="preserve">    农村合作经济</t>
  </si>
  <si>
    <t>2130125</t>
  </si>
  <si>
    <t xml:space="preserve">    农产品加工与促销</t>
  </si>
  <si>
    <t>2130126</t>
  </si>
  <si>
    <t xml:space="preserve">    农村社会事业</t>
  </si>
  <si>
    <t xml:space="preserve">    农业生态资源保护</t>
  </si>
  <si>
    <t xml:space="preserve">    乡村道路建设</t>
  </si>
  <si>
    <t xml:space="preserve">    渔业发展</t>
  </si>
  <si>
    <t>2130152</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</si>
  <si>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</si>
  <si>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</si>
  <si>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</si>
  <si>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</si>
  <si>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</si>
  <si>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</si>
  <si>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</si>
  <si>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</si>
  <si>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</si>
  <si>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</si>
  <si>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</si>
  <si>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</si>
  <si>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</si>
  <si>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</si>
  <si>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</si>
  <si>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</si>
  <si>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</si>
  <si>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</si>
  <si>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</si>
  <si>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2130236</t>
  </si>
  <si>
    <t xml:space="preserve">    草原管理</t>
  </si>
  <si>
    <t xml:space="preserve">    退耕还林还草</t>
  </si>
  <si>
    <t xml:space="preserve">    其他林业和草原支出</t>
  </si>
  <si>
    <t xml:space="preserve">  水利</t>
  </si>
  <si>
    <t xml:space="preserve">    水利行业业务管理</t>
  </si>
  <si>
    <t>2130305</t>
  </si>
  <si>
    <t xml:space="preserve">    水利工程建设</t>
  </si>
  <si>
    <t>2130306</t>
  </si>
  <si>
    <t xml:space="preserve">    水利工程运行与维护</t>
  </si>
  <si>
    <t xml:space="preserve">    长江黄河等流域管理</t>
  </si>
  <si>
    <t xml:space="preserve">    水利前期工作</t>
  </si>
  <si>
    <t xml:space="preserve">    水利执法监督</t>
  </si>
  <si>
    <t xml:space="preserve">    水土保持</t>
  </si>
  <si>
    <t>2130311</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</si>
  <si>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</si>
  <si>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</si>
  <si>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</si>
  <si>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</si>
  <si>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</si>
  <si>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</si>
  <si>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</si>
  <si>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</si>
  <si>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</si>
  <si>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</si>
  <si>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</si>
  <si>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</si>
  <si>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</si>
  <si>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</si>
  <si>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</si>
  <si>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</si>
  <si>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巩固脱贫攻坚成果衔接乡村振兴</t>
  </si>
  <si>
    <t>2130504</t>
  </si>
  <si>
    <t xml:space="preserve">    农村基础设施建设</t>
  </si>
  <si>
    <t xml:space="preserve">    生产发展</t>
  </si>
  <si>
    <t xml:space="preserve">    社会发展</t>
  </si>
  <si>
    <t xml:space="preserve">    贷款奖补和贴息</t>
  </si>
  <si>
    <t xml:space="preserve">    “三西”农业建设专项补助</t>
  </si>
  <si>
    <t xml:space="preserve">    其他巩固脱贫攻坚成果衔接乡村振兴支出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</si>
  <si>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</si>
  <si>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</si>
  <si>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</si>
  <si>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</si>
  <si>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</si>
  <si>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</si>
  <si>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</si>
  <si>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</si>
  <si>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</si>
  <si>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</si>
  <si>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</si>
  <si>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</si>
  <si>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</si>
  <si>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</si>
  <si>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</si>
  <si>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</si>
  <si>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</si>
  <si>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</si>
  <si>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2139999</t>
  </si>
  <si>
    <t xml:space="preserve">    其他农林水支出(项)</t>
  </si>
  <si>
    <t>交通运输支出</t>
  </si>
  <si>
    <t xml:space="preserve">  公路水路运输</t>
  </si>
  <si>
    <t xml:space="preserve">    公路建设</t>
  </si>
  <si>
    <t>2140106</t>
  </si>
  <si>
    <t xml:space="preserve">    公路养护</t>
  </si>
  <si>
    <t xml:space="preserve">    交通运输信息化建设</t>
  </si>
  <si>
    <t xml:space="preserve">    公路和运输安全</t>
  </si>
  <si>
    <t xml:space="preserve">    公路还贷专项</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</si>
  <si>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</si>
  <si>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</si>
  <si>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</si>
  <si>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</si>
  <si>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</si>
  <si>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</si>
  <si>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</si>
  <si>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</si>
  <si>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</si>
  <si>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</si>
  <si>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</si>
  <si>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</si>
  <si>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</si>
  <si>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</si>
  <si>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</si>
  <si>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</si>
  <si>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</si>
  <si>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</si>
  <si>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</si>
  <si>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</si>
  <si>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</si>
  <si>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</si>
  <si>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</si>
  <si>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</si>
  <si>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</si>
  <si>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</si>
  <si>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</si>
  <si>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</si>
  <si>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</si>
  <si>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</si>
  <si>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</si>
  <si>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</si>
  <si>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</si>
  <si>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</si>
  <si>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</si>
  <si>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</si>
  <si>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</si>
  <si>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</si>
  <si>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</si>
  <si>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</si>
  <si>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</si>
  <si>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</si>
  <si>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</si>
  <si>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</si>
  <si>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</si>
  <si>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</si>
  <si>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</si>
  <si>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</si>
  <si>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</si>
  <si>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</si>
  <si>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</si>
  <si>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</si>
  <si>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</si>
  <si>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</si>
  <si>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</si>
  <si>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</si>
  <si>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t>
  </si>
  <si>
    <t xml:space="preserve">    战备应急</t>
  </si>
  <si>
    <t xml:space="preserve">    专用通信</t>
  </si>
  <si>
    <t xml:space="preserve">    无线电及信息通信监管</t>
  </si>
  <si>
    <t xml:space="preserve">    工程建设及运行维护</t>
  </si>
  <si>
    <t xml:space="preserve">    产业发展</t>
  </si>
  <si>
    <t>2150599</t>
  </si>
  <si>
    <t xml:space="preserve">    其他工业和信息产业支出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</si>
  <si>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</si>
  <si>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</si>
  <si>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</si>
  <si>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</si>
  <si>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</si>
  <si>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</si>
  <si>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</si>
  <si>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</si>
  <si>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</si>
  <si>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</si>
  <si>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</si>
  <si>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</si>
  <si>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</si>
  <si>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</si>
  <si>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</si>
  <si>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</si>
  <si>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</si>
  <si>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2160202</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</si>
  <si>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</si>
  <si>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</si>
  <si>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</si>
  <si>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</si>
  <si>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</si>
  <si>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</si>
  <si>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</si>
  <si>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</si>
  <si>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</si>
  <si>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</si>
  <si>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</si>
  <si>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</si>
  <si>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</si>
  <si>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</si>
  <si>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</si>
  <si>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</si>
  <si>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</si>
  <si>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</si>
  <si>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</si>
  <si>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</si>
  <si>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</si>
  <si>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</si>
  <si>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</si>
  <si>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</si>
  <si>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</si>
  <si>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</si>
  <si>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</si>
  <si>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</si>
  <si>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</si>
  <si>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</si>
  <si>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</si>
  <si>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</si>
  <si>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</si>
  <si>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</si>
  <si>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</si>
  <si>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</si>
  <si>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</si>
  <si>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</si>
  <si>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</si>
  <si>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</si>
  <si>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</si>
  <si>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</si>
  <si>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</si>
  <si>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</si>
  <si>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</si>
  <si>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</si>
  <si>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</si>
  <si>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</si>
  <si>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2200101</t>
  </si>
  <si>
    <t xml:space="preserve">    自然资源规划及管理</t>
  </si>
  <si>
    <t>2200106</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</si>
  <si>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</si>
  <si>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</si>
  <si>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</si>
  <si>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</si>
  <si>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</si>
  <si>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</si>
  <si>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</si>
  <si>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</si>
  <si>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</si>
  <si>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</si>
  <si>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</si>
  <si>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</si>
  <si>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</si>
  <si>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</si>
  <si>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</si>
  <si>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</si>
  <si>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</si>
  <si>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</si>
  <si>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</si>
  <si>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</si>
  <si>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</si>
  <si>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</si>
  <si>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</si>
  <si>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</si>
  <si>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</si>
  <si>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</si>
  <si>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</si>
  <si>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</si>
  <si>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</si>
  <si>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</si>
  <si>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</si>
  <si>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</si>
  <si>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</si>
  <si>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</si>
  <si>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</si>
  <si>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</si>
  <si>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</si>
  <si>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沉陷区治理</t>
  </si>
  <si>
    <t xml:space="preserve">    棚户区改造</t>
  </si>
  <si>
    <t xml:space="preserve">    少数民族地区游牧民定居工程</t>
  </si>
  <si>
    <t xml:space="preserve">    农村危房改造</t>
  </si>
  <si>
    <t xml:space="preserve">    公共租赁住房</t>
  </si>
  <si>
    <t>2210107</t>
  </si>
  <si>
    <t xml:space="preserve">    保障性住房租金补贴</t>
  </si>
  <si>
    <t xml:space="preserve">    老旧小区改造</t>
  </si>
  <si>
    <t xml:space="preserve">    住房租赁市场发展</t>
  </si>
  <si>
    <t xml:space="preserve">    保障性租赁住房</t>
  </si>
  <si>
    <t xml:space="preserve">    配租型住房保障</t>
  </si>
  <si>
    <t xml:space="preserve">    配售型保障性住房</t>
  </si>
  <si>
    <t xml:space="preserve">    城中村改造</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</si>
  <si>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</si>
  <si>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</si>
  <si>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</si>
  <si>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</si>
  <si>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</si>
  <si>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</si>
  <si>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</si>
  <si>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</si>
  <si>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</si>
  <si>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</si>
  <si>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</si>
  <si>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</si>
  <si>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</si>
  <si>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</si>
  <si>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</si>
  <si>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</si>
  <si>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</si>
  <si>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</si>
  <si>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</si>
  <si>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</si>
  <si>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</si>
  <si>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</si>
  <si>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</si>
  <si>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</si>
  <si>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</si>
  <si>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</si>
  <si>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</si>
  <si>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</si>
  <si>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</si>
  <si>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</si>
  <si>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</si>
  <si>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</si>
  <si>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</si>
  <si>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</si>
  <si>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</si>
  <si>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</si>
  <si>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</si>
  <si>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</si>
  <si>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</si>
  <si>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</si>
  <si>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</si>
  <si>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</si>
  <si>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</si>
  <si>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</si>
  <si>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</si>
  <si>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</si>
  <si>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</si>
  <si>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</si>
  <si>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</si>
  <si>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</si>
  <si>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</si>
  <si>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</si>
  <si>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</si>
  <si>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</si>
  <si>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</si>
  <si>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</si>
  <si>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</si>
  <si>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</si>
  <si>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</si>
  <si>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</si>
  <si>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</si>
  <si>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</si>
  <si>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</si>
  <si>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</si>
  <si>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</si>
  <si>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</si>
  <si>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</si>
  <si>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</si>
  <si>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</si>
  <si>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</si>
  <si>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</si>
  <si>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</si>
  <si>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</si>
  <si>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</si>
  <si>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</si>
  <si>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</si>
  <si>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</si>
  <si>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</si>
  <si>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</si>
  <si>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</si>
  <si>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</si>
  <si>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</si>
  <si>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</si>
  <si>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</si>
  <si>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</si>
  <si>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</si>
  <si>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</si>
  <si>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</si>
  <si>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</si>
  <si>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</si>
  <si>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</si>
  <si>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</si>
  <si>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</si>
  <si>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</si>
  <si>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</si>
  <si>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</si>
  <si>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</si>
  <si>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</si>
  <si>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</si>
  <si>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</si>
  <si>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</si>
  <si>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</si>
  <si>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</si>
  <si>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</si>
  <si>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</si>
  <si>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</si>
  <si>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</si>
  <si>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</si>
  <si>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附表1-3</t>
  </si>
  <si>
    <t>2025年民乐县一般公共预算(基本)支出预算经济分类决算表</t>
  </si>
  <si>
    <t>单位:万元</t>
  </si>
  <si>
    <t>科目名称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</si>
  <si>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</si>
  <si>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</si>
  <si>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</si>
  <si>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</si>
  <si>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</si>
  <si>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</si>
  <si>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</si>
  <si>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</si>
  <si>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</si>
  <si>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</si>
  <si>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</si>
  <si>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</si>
  <si>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</si>
  <si>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</si>
  <si>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</si>
  <si>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</si>
  <si>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</si>
  <si>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</si>
  <si>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</si>
  <si>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</si>
  <si>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</si>
  <si>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</si>
  <si>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</si>
  <si>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</si>
  <si>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</si>
  <si>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</si>
  <si>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</si>
  <si>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</si>
  <si>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</si>
  <si>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</si>
  <si>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</si>
  <si>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</si>
  <si>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</si>
  <si>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</si>
  <si>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</si>
  <si>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</si>
  <si>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</si>
  <si>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</si>
  <si>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</si>
  <si>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</si>
  <si>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</si>
  <si>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</si>
  <si>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</si>
  <si>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</si>
  <si>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</si>
  <si>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</si>
  <si>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</si>
  <si>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</si>
  <si>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</si>
  <si>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</si>
  <si>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</si>
  <si>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</si>
  <si>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</si>
  <si>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</si>
  <si>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</si>
  <si>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</si>
  <si>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预备费及预留</t>
  </si>
  <si>
    <t xml:space="preserve">  预备费</t>
  </si>
  <si>
    <t xml:space="preserve">  预留</t>
  </si>
  <si>
    <t>其他支出</t>
  </si>
  <si>
    <t xml:space="preserve">  国家赔偿费用支出</t>
  </si>
  <si>
    <t xml:space="preserve">  对民间非营利组织和群众性自治组织补贴</t>
  </si>
  <si>
    <t xml:space="preserve">  经常性赠与</t>
  </si>
  <si>
    <t xml:space="preserve">  资本性赠与</t>
  </si>
  <si>
    <t>附表1-4</t>
  </si>
  <si>
    <t>2025年民乐县一般公共预算(基本)支出决算经济分类决算表</t>
  </si>
  <si>
    <t>财政拨款列支数</t>
  </si>
  <si>
    <t>财政权责发生制列支数</t>
  </si>
  <si>
    <t>附表1-5</t>
  </si>
  <si>
    <t>2025年民乐县一般公共收支决算平衡表</t>
  </si>
  <si>
    <t>项目</t>
  </si>
  <si>
    <t>决 算 数</t>
  </si>
  <si>
    <t>一般公共预算收入</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</si>
  <si>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</si>
  <si>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</si>
  <si>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</si>
  <si>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</si>
  <si>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</si>
  <si>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</si>
  <si>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</si>
  <si>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</si>
  <si>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</si>
  <si>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</si>
  <si>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</si>
  <si>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</si>
  <si>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</si>
  <si>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</si>
  <si>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</si>
  <si>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</si>
  <si>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</si>
  <si>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</si>
  <si>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</si>
  <si>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</si>
  <si>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</si>
  <si>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</si>
  <si>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</si>
  <si>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</si>
  <si>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</si>
  <si>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</si>
  <si>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</si>
  <si>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</si>
  <si>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</si>
  <si>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</si>
  <si>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</si>
  <si>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</si>
  <si>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</si>
  <si>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</si>
  <si>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</si>
  <si>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</si>
  <si>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</si>
  <si>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</si>
  <si>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</si>
  <si>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</si>
  <si>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</si>
  <si>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</si>
  <si>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巩固脱贫攻坚成果衔接乡村振兴转移支付收入</t>
  </si>
  <si>
    <t xml:space="preserve">    巩固脱贫攻坚成果衔接乡村振兴转移支付支出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</si>
  <si>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</si>
  <si>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</si>
  <si>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</si>
  <si>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</si>
  <si>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</si>
  <si>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</si>
  <si>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</si>
  <si>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</si>
  <si>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</si>
  <si>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</si>
  <si>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</si>
  <si>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</si>
  <si>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</si>
  <si>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</si>
  <si>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</si>
  <si>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</si>
  <si>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</si>
  <si>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</si>
  <si>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</si>
  <si>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</si>
  <si>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</si>
  <si>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</si>
  <si>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</si>
  <si>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</si>
  <si>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</si>
  <si>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</si>
  <si>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</si>
  <si>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</si>
  <si>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</si>
  <si>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</si>
  <si>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</si>
  <si>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</si>
  <si>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</si>
  <si>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</si>
  <si>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</si>
  <si>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</si>
  <si>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</si>
  <si>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</si>
  <si>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</si>
  <si>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</si>
  <si>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</si>
  <si>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</si>
  <si>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</si>
  <si>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</si>
  <si>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</si>
  <si>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</si>
  <si>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</si>
  <si>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</si>
  <si>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</si>
  <si>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</si>
  <si>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</si>
  <si>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</si>
  <si>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</si>
  <si>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</si>
  <si>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</si>
  <si>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</si>
  <si>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</si>
  <si>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</si>
  <si>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</si>
  <si>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</si>
  <si>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</si>
  <si>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</si>
  <si>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</si>
  <si>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</si>
  <si>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</si>
  <si>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</si>
  <si>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 xml:space="preserve">    其他收入</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</si>
  <si>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</si>
  <si>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</si>
  <si>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</si>
  <si>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</si>
  <si>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</si>
  <si>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</si>
  <si>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</si>
  <si>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</si>
  <si>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</si>
  <si>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</si>
  <si>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</si>
  <si>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</si>
  <si>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</si>
  <si>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</si>
  <si>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</si>
  <si>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调出用于偿还抗疫特别国债本金的资金</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</si>
  <si>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</si>
  <si>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</si>
  <si>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</si>
  <si>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</si>
  <si>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</si>
  <si>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</si>
  <si>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</si>
  <si>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</si>
  <si>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</si>
  <si>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</si>
  <si>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</si>
  <si>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</si>
  <si>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</si>
  <si>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</si>
  <si>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</si>
  <si>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</si>
  <si>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</si>
  <si>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</si>
  <si>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</si>
  <si>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</si>
  <si>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</si>
  <si>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</si>
  <si>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</si>
  <si>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</si>
  <si>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</si>
  <si>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</si>
  <si>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</si>
  <si>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</si>
  <si>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</si>
  <si>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</si>
  <si>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</si>
  <si>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</si>
  <si>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</si>
  <si>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</si>
  <si>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</si>
  <si>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</si>
  <si>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</si>
  <si>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</si>
  <si>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</si>
  <si>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</si>
  <si>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</si>
  <si>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</si>
  <si>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</si>
  <si>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</si>
  <si>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</si>
  <si>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</si>
  <si>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</si>
  <si>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</si>
  <si>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</si>
  <si>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</si>
  <si>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</si>
  <si>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</si>
  <si>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</si>
  <si>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</si>
  <si>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</si>
  <si>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</si>
  <si>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</si>
  <si>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</si>
  <si>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</si>
  <si>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</si>
  <si>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</si>
  <si>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</si>
  <si>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</si>
  <si>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</si>
  <si>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</si>
  <si>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</si>
  <si>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</si>
  <si>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</si>
  <si>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</si>
  <si>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</si>
  <si>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</si>
  <si>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</si>
  <si>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</si>
  <si>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</si>
  <si>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</si>
  <si>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</si>
  <si>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</si>
  <si>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附表1-6</t>
  </si>
  <si>
    <t>2025年省市对县税收返还和转移支付分地区决算表</t>
  </si>
  <si>
    <t>地区</t>
  </si>
  <si>
    <t>税收返还</t>
  </si>
  <si>
    <t>一般性转移支付</t>
  </si>
  <si>
    <t>专项转移支付</t>
  </si>
  <si>
    <t>合计</t>
  </si>
  <si>
    <t>民乐县</t>
  </si>
  <si>
    <t>附表1-7</t>
  </si>
  <si>
    <t>2025年省市对县专项转移支付决算表</t>
  </si>
  <si>
    <t xml:space="preserve">  其他共产党事务支出</t>
  </si>
  <si>
    <t xml:space="preserve">  数据事务</t>
  </si>
  <si>
    <t xml:space="preserve">  其他一般公共服务支出</t>
  </si>
  <si>
    <t xml:space="preserve">  对外宣传</t>
  </si>
  <si>
    <t xml:space="preserve">  其他外交支出</t>
  </si>
  <si>
    <t xml:space="preserve">  国防科研事业</t>
  </si>
  <si>
    <t xml:space="preserve">  专项工程</t>
  </si>
  <si>
    <t xml:space="preserve">  其他国防支出</t>
  </si>
  <si>
    <t xml:space="preserve">  武装警察部队</t>
  </si>
  <si>
    <t xml:space="preserve">  其他公共安全支出</t>
  </si>
  <si>
    <t xml:space="preserve">  其他教育支出</t>
  </si>
  <si>
    <t xml:space="preserve">  其他科学技术支出</t>
  </si>
  <si>
    <t xml:space="preserve">  其他文化旅游体育与传媒支出</t>
  </si>
  <si>
    <t xml:space="preserve">  其他社会保障和就业支出</t>
  </si>
  <si>
    <t xml:space="preserve">  其他卫生健康支出</t>
  </si>
  <si>
    <t xml:space="preserve">  已垦草原退耕还草</t>
  </si>
  <si>
    <t xml:space="preserve">  能源节约利用</t>
  </si>
  <si>
    <t xml:space="preserve">  循环经济</t>
  </si>
  <si>
    <t xml:space="preserve">  其他节能环保支出</t>
  </si>
  <si>
    <t xml:space="preserve">  城乡社区规划与管理</t>
  </si>
  <si>
    <t xml:space="preserve">  城乡社区环境卫生</t>
  </si>
  <si>
    <t xml:space="preserve">  建设市场管理与监督</t>
  </si>
  <si>
    <t xml:space="preserve">  其他城乡社区支出</t>
  </si>
  <si>
    <t xml:space="preserve">  其他农林水支出</t>
  </si>
  <si>
    <t xml:space="preserve">  其他交通运输支出</t>
  </si>
  <si>
    <t xml:space="preserve">  其他资源勘探工业信息等支出</t>
  </si>
  <si>
    <t xml:space="preserve">  其他商业服务业等支出</t>
  </si>
  <si>
    <t xml:space="preserve">  其他金融支出</t>
  </si>
  <si>
    <t xml:space="preserve">  其他自然资源海洋气象等支出</t>
  </si>
  <si>
    <t xml:space="preserve">  其他灾害防治及应急管理支出</t>
  </si>
  <si>
    <t>预备费</t>
  </si>
  <si>
    <t xml:space="preserve">  年初预留</t>
  </si>
  <si>
    <t xml:space="preserve">  中央政府国内债务付息支出</t>
  </si>
  <si>
    <t xml:space="preserve">  中央政府国内债务发行费用支出</t>
  </si>
  <si>
    <t xml:space="preserve">  中央政府国外债务发行费用支出</t>
  </si>
  <si>
    <t xml:space="preserve">  地方政府一般债务发行费用支出</t>
  </si>
  <si>
    <t>附表1-8</t>
  </si>
  <si>
    <t>2025年民乐县政府一般债务限额和余额情况表</t>
  </si>
  <si>
    <t>一、上年末地方政府一般债务余额</t>
  </si>
  <si>
    <t>二、本年地方政府一般债务限额</t>
  </si>
  <si>
    <t>三、本年地方政府一般债务收入</t>
  </si>
  <si>
    <t xml:space="preserve">  新增债券收入</t>
  </si>
  <si>
    <t xml:space="preserve">  置换债券收入</t>
  </si>
  <si>
    <t xml:space="preserve">  再融资债券收入</t>
  </si>
  <si>
    <t>四、本年地方政府一般债务还本支出</t>
  </si>
  <si>
    <t xml:space="preserve">  一般债券还本</t>
  </si>
  <si>
    <t xml:space="preserve">  其他一般债务还本</t>
  </si>
  <si>
    <t>五、采用其他方式化解一般债务本金</t>
  </si>
  <si>
    <t>六、年末地方政府一般债务余额</t>
  </si>
  <si>
    <t>附表1-9</t>
  </si>
  <si>
    <t>2025年民乐县一般公共预算“三公”经费支出情况表</t>
  </si>
  <si>
    <t xml:space="preserve">      单位：万元</t>
  </si>
  <si>
    <t>支出合计</t>
  </si>
  <si>
    <t xml:space="preserve">  1.因公出国（境）费</t>
  </si>
  <si>
    <t xml:space="preserve">  2.公务用车购置及运行维护费</t>
  </si>
  <si>
    <t xml:space="preserve">    （1）公务用车购置费</t>
  </si>
  <si>
    <t xml:space="preserve">    （2）公务用车运行维护费</t>
  </si>
  <si>
    <t xml:space="preserve">  3.公务接待费</t>
  </si>
  <si>
    <t>附表1-10</t>
  </si>
  <si>
    <t>2025年民乐县政府性基金收入决算表</t>
  </si>
  <si>
    <t>预算科目</t>
  </si>
  <si>
    <t>占预算的%</t>
  </si>
  <si>
    <t>同期决算数</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</si>
  <si>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</si>
  <si>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</si>
  <si>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</si>
  <si>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</si>
  <si>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</si>
  <si>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</si>
  <si>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</si>
  <si>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</si>
  <si>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</si>
  <si>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</si>
  <si>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</si>
  <si>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</si>
  <si>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</si>
  <si>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</si>
  <si>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</si>
  <si>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</si>
  <si>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</si>
  <si>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</si>
  <si>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</si>
  <si>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</si>
  <si>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</si>
  <si>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</si>
  <si>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</si>
  <si>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</si>
  <si>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</si>
  <si>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</si>
  <si>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</si>
  <si>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</si>
  <si>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</si>
  <si>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</si>
  <si>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</si>
  <si>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</si>
  <si>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</si>
  <si>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</si>
  <si>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</si>
  <si>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</si>
  <si>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</si>
  <si>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</si>
  <si>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</si>
  <si>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</si>
  <si>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</si>
  <si>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</si>
  <si>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</si>
  <si>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</si>
  <si>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</si>
  <si>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</si>
  <si>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</si>
  <si>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</si>
  <si>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</si>
  <si>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</si>
  <si>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耕地保护考核奖惩基金收入</t>
  </si>
  <si>
    <t xml:space="preserve">  超长期特别国债财务基金收入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</si>
  <si>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</si>
  <si>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</si>
  <si>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</si>
  <si>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</si>
  <si>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</si>
  <si>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</si>
  <si>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</si>
  <si>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</si>
  <si>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</si>
  <si>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</si>
  <si>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</si>
  <si>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</si>
  <si>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</si>
  <si>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</si>
  <si>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</si>
  <si>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</si>
  <si>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</si>
  <si>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</si>
  <si>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</si>
  <si>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</si>
  <si>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附表1-11</t>
  </si>
  <si>
    <t>2025年民乐县政府性基金支出决算表</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</si>
  <si>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</si>
  <si>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</si>
  <si>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</si>
  <si>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</si>
  <si>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</si>
  <si>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</si>
  <si>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</si>
  <si>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</si>
  <si>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</si>
  <si>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</si>
  <si>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</si>
  <si>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</si>
  <si>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</si>
  <si>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</si>
  <si>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</si>
  <si>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</si>
  <si>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</si>
  <si>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</si>
  <si>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</si>
  <si>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</si>
  <si>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</si>
  <si>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</si>
  <si>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</si>
  <si>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</si>
  <si>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</si>
  <si>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</si>
  <si>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</si>
  <si>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</si>
  <si>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</si>
  <si>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</si>
  <si>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</si>
  <si>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</si>
  <si>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</si>
  <si>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</si>
  <si>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文化和旅游</t>
  </si>
  <si>
    <t xml:space="preserve">    文物</t>
  </si>
  <si>
    <t xml:space="preserve">    体育</t>
  </si>
  <si>
    <t xml:space="preserve">    新闻出版电影</t>
  </si>
  <si>
    <t xml:space="preserve">    广播电视</t>
  </si>
  <si>
    <t xml:space="preserve">    其他文化旅游体育与传媒支出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</si>
  <si>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</si>
  <si>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</si>
  <si>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</si>
  <si>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</si>
  <si>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</si>
  <si>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</si>
  <si>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</si>
  <si>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</si>
  <si>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</si>
  <si>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</si>
  <si>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</si>
  <si>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</si>
  <si>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</si>
  <si>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</si>
  <si>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</si>
  <si>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</si>
  <si>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</si>
  <si>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</si>
  <si>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</si>
  <si>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</si>
  <si>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</si>
  <si>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</si>
  <si>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</si>
  <si>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</si>
  <si>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</si>
  <si>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</si>
  <si>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</si>
  <si>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</si>
  <si>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</si>
  <si>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</si>
  <si>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</si>
  <si>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</si>
  <si>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</si>
  <si>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</si>
  <si>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</si>
  <si>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</si>
  <si>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</si>
  <si>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</si>
  <si>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</si>
  <si>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</si>
  <si>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</si>
  <si>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</si>
  <si>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</si>
  <si>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</si>
  <si>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</si>
  <si>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</si>
  <si>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</si>
  <si>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</si>
  <si>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</si>
  <si>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</si>
  <si>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</si>
  <si>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</si>
  <si>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</si>
  <si>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</si>
  <si>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</si>
  <si>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</si>
  <si>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</si>
  <si>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</si>
  <si>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</si>
  <si>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</si>
  <si>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</si>
  <si>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</si>
  <si>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</si>
  <si>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</si>
  <si>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</si>
  <si>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</si>
  <si>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</si>
  <si>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</si>
  <si>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</si>
  <si>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</si>
  <si>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</si>
  <si>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</si>
  <si>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</si>
  <si>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</si>
  <si>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</si>
  <si>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</si>
  <si>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</si>
  <si>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</si>
  <si>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</si>
  <si>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</si>
  <si>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</si>
  <si>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</si>
  <si>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</si>
  <si>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</si>
  <si>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</si>
  <si>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</si>
  <si>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</si>
  <si>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</si>
  <si>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</si>
  <si>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</si>
  <si>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</si>
  <si>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</si>
  <si>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</si>
  <si>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</si>
  <si>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</si>
  <si>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</si>
  <si>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</si>
  <si>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</si>
  <si>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</si>
  <si>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</si>
  <si>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</si>
  <si>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</si>
  <si>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</si>
  <si>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</si>
  <si>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</si>
  <si>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</si>
  <si>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</si>
  <si>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</si>
  <si>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</si>
  <si>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</si>
  <si>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</si>
  <si>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</si>
  <si>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</si>
  <si>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</si>
  <si>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</si>
  <si>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</si>
  <si>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</si>
  <si>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</si>
  <si>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</si>
  <si>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</si>
  <si>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</si>
  <si>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</si>
  <si>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</si>
  <si>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</si>
  <si>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</si>
  <si>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</si>
  <si>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</si>
  <si>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</si>
  <si>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</si>
  <si>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</si>
  <si>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</si>
  <si>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</si>
  <si>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</si>
  <si>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</si>
  <si>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</si>
  <si>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</si>
  <si>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</si>
  <si>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</si>
  <si>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</si>
  <si>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</si>
  <si>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</si>
  <si>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</si>
  <si>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</si>
  <si>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</si>
  <si>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</si>
  <si>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</si>
  <si>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</si>
  <si>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</si>
  <si>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</si>
  <si>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</si>
  <si>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</si>
  <si>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</si>
  <si>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</si>
  <si>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</si>
  <si>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</si>
  <si>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</si>
  <si>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中央金融机构注资特别国债支出</t>
  </si>
  <si>
    <t xml:space="preserve">  耕地保护考核奖惩基金支出</t>
  </si>
  <si>
    <t xml:space="preserve">    耕地保护</t>
  </si>
  <si>
    <t xml:space="preserve">    补充耕地</t>
  </si>
  <si>
    <t xml:space="preserve">    其他住房保障支出</t>
  </si>
  <si>
    <t xml:space="preserve">    其他粮油物资储备支出</t>
  </si>
  <si>
    <t xml:space="preserve">    自然灾害防治</t>
  </si>
  <si>
    <t xml:space="preserve">    自然灾害恢复重建支出</t>
  </si>
  <si>
    <t xml:space="preserve">    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</si>
  <si>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</si>
  <si>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</si>
  <si>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</si>
  <si>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</si>
  <si>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</si>
  <si>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</si>
  <si>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</si>
  <si>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</si>
  <si>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</si>
  <si>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</si>
  <si>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</si>
  <si>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</si>
  <si>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</si>
  <si>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抗疫特别国债财务基金支出(款)</t>
  </si>
  <si>
    <t xml:space="preserve">    抗疫特别国债财务基金支出(项)</t>
  </si>
  <si>
    <t xml:space="preserve">  超长期特别国债财务基金支出(款)</t>
  </si>
  <si>
    <t xml:space="preserve">    超长期特别国债财务基金支出(项)</t>
  </si>
  <si>
    <t xml:space="preserve">  中央金融机构注资特别国债财务基金支出(款)</t>
  </si>
  <si>
    <t xml:space="preserve">    中央金融机构注资特别国债财务基金支出(项)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</si>
  <si>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</si>
  <si>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</si>
  <si>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</si>
  <si>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</si>
  <si>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</si>
  <si>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</si>
  <si>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</si>
  <si>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</si>
  <si>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</si>
  <si>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</si>
  <si>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</si>
  <si>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</si>
  <si>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</si>
  <si>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</si>
  <si>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</si>
  <si>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</si>
  <si>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</si>
  <si>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</si>
  <si>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</si>
  <si>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</si>
  <si>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</si>
  <si>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</si>
  <si>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</si>
  <si>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</si>
  <si>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</si>
  <si>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</si>
  <si>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</si>
  <si>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</si>
  <si>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</si>
  <si>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</si>
  <si>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</si>
  <si>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</si>
  <si>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</si>
  <si>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</si>
  <si>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</si>
  <si>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</si>
  <si>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</si>
  <si>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</si>
  <si>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</si>
  <si>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</si>
  <si>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</si>
  <si>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</si>
  <si>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</si>
  <si>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</si>
  <si>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</si>
  <si>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</si>
  <si>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</si>
  <si>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</si>
  <si>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</si>
  <si>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</si>
  <si>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</si>
  <si>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</si>
  <si>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</si>
  <si>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</si>
  <si>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</si>
  <si>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</si>
  <si>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</si>
  <si>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</si>
  <si>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</si>
  <si>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</si>
  <si>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</si>
  <si>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</si>
  <si>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</si>
  <si>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 xml:space="preserve"> </t>
  </si>
  <si>
    <t>附表1-12</t>
  </si>
  <si>
    <t>2025年省市对县政府性基金转移支付决算表</t>
  </si>
  <si>
    <t>附表1-13</t>
  </si>
  <si>
    <t>2025年民乐县政府专项债务限额和余额情况表</t>
  </si>
  <si>
    <t>一、上年末地方政府专项债务余额</t>
  </si>
  <si>
    <t>二、本年地方政府专项债务限额</t>
  </si>
  <si>
    <t>三、本年地方政府专项债务(转贷)收入</t>
  </si>
  <si>
    <t>四、本年地方政府专项债务还本支出</t>
  </si>
  <si>
    <t xml:space="preserve">  专项债券还本</t>
  </si>
  <si>
    <t>五、采用其他方式化解专项债务本金</t>
  </si>
  <si>
    <t>六、年末地方政府专项债务余额</t>
  </si>
  <si>
    <t>附表1-14</t>
  </si>
  <si>
    <t>2025年民乐县国有资本经营收入决算表</t>
  </si>
  <si>
    <t>国有资本经营预算收入</t>
  </si>
  <si>
    <t>非税收入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</si>
  <si>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</si>
  <si>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</si>
  <si>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</si>
  <si>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</si>
  <si>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</si>
  <si>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</si>
  <si>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</si>
  <si>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黑色冶金采掘企业利润收入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</si>
  <si>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</si>
  <si>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</si>
  <si>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</si>
  <si>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</si>
  <si>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</si>
  <si>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</si>
  <si>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</si>
  <si>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</si>
  <si>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</si>
  <si>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</si>
  <si>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</si>
  <si>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</si>
  <si>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</si>
  <si>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</si>
  <si>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</si>
  <si>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</si>
  <si>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</si>
  <si>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</si>
  <si>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</si>
  <si>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</si>
  <si>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</si>
  <si>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</si>
  <si>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</si>
  <si>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</si>
  <si>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股息红利收入</t>
  </si>
  <si>
    <t xml:space="preserve">      国有控股公司股息红利收入</t>
  </si>
  <si>
    <t xml:space="preserve">      国有参股公司股息红利收入</t>
  </si>
  <si>
    <t xml:space="preserve">      金融企业股息红利收入</t>
  </si>
  <si>
    <t xml:space="preserve">      其他国有资本经营预算企业股息红利收入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</si>
  <si>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</si>
  <si>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</si>
  <si>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</si>
  <si>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</si>
  <si>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</si>
  <si>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</si>
  <si>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</si>
  <si>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</si>
  <si>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</si>
  <si>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</si>
  <si>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</si>
  <si>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附表1-15</t>
  </si>
  <si>
    <t>2025年民乐县国有资本经营支出决算表</t>
  </si>
  <si>
    <t>决算数为预算数的%</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</si>
  <si>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</si>
  <si>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</si>
  <si>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</si>
  <si>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</si>
  <si>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</si>
  <si>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</si>
  <si>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</si>
  <si>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</si>
  <si>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</si>
  <si>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</si>
  <si>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</si>
  <si>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</si>
  <si>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</si>
  <si>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</si>
  <si>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</si>
  <si>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</si>
  <si>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</si>
  <si>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</si>
  <si>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</si>
  <si>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重点领域安全生产能力建设支出</t>
  </si>
  <si>
    <t xml:space="preserve">    金融企业资本性支出</t>
  </si>
  <si>
    <t xml:space="preserve">    其他国有企业资本金注入</t>
  </si>
  <si>
    <t xml:space="preserve">  国有企业公益性补贴(款)</t>
  </si>
  <si>
    <t xml:space="preserve">    国有企业公益性补贴(项)</t>
  </si>
  <si>
    <t xml:space="preserve">  其他国有资本经营预算支出(款)</t>
  </si>
  <si>
    <t xml:space="preserve">    其他国有资本经营预算支出(项)</t>
  </si>
  <si>
    <t>2025年度民乐县社会保险基金预算收支决算表</t>
  </si>
  <si>
    <t>项    目</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</si>
  <si>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</si>
  <si>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</si>
  <si>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</si>
  <si>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</si>
  <si>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</si>
  <si>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</si>
  <si>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</si>
  <si>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</si>
  <si>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 xml:space="preserve">   其中:社会保险费收入</t>
  </si>
  <si>
    <t xml:space="preserve">        财政补贴收入</t>
  </si>
  <si>
    <t xml:space="preserve">        利息收入</t>
  </si>
  <si>
    <t xml:space="preserve">        委托投资收益</t>
  </si>
  <si>
    <t xml:space="preserve">        转移收入</t>
  </si>
  <si>
    <t xml:space="preserve">        其他收入</t>
  </si>
  <si>
    <t xml:space="preserve">        全国统筹调剂资金收入</t>
  </si>
  <si>
    <t>二、支出</t>
  </si>
  <si>
    <t xml:space="preserve">   其中:社会保险待遇支出</t>
  </si>
  <si>
    <t xml:space="preserve">        转移支出</t>
  </si>
  <si>
    <t xml:space="preserve">        其他支出</t>
  </si>
  <si>
    <t xml:space="preserve">        全国统筹调剂资金支出</t>
  </si>
  <si>
    <t>三、本年收支结余</t>
  </si>
  <si>
    <t>四、年末滚存结余</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</si>
</sst>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 "/>
    <numFmt numFmtId="178" formatCode="0.00_ "/>
    <numFmt numFmtId="179" formatCode="#,##0.00_ "/>
    <numFmt numFmtId="180" formatCode="0.00_);[Red]\(0.00\)"/>
    <numFmt numFmtId="181" formatCode="0.0_ "/>
    <numFmt numFmtId="182" formatCode="0.0_);[Red]\(0.0\)"/>
    <numFmt numFmtId="183" formatCode="0_);[Red]\(0\)"/>
  </numFmts>
  <fonts count="54">
    <font>
      <sz val="11"/>
      <color indexed="8"/>
      <name val="宋体"/>
      <charset val="134"/>
    </font>
    <font>
      <sz val="12"/>
      <name val="宋体"/>
      <charset val="134"/>
    </font>
    <font>
      <sz val="10"/>
      <name val="黑体"/>
      <charset val="134"/>
    </font>
    <font>
      <sz val="18"/>
      <name val="方正小标宋简体"/>
      <charset val="134"/>
    </font>
    <font>
      <sz val="10"/>
      <name val="宋体"/>
      <charset val="134"/>
    </font>
    <font>
      <b/>
      <sz val="10"/>
      <name val="宋体"/>
      <charset val="134"/>
    </font>
    <font>
      <sz val="10"/>
      <color indexed="8"/>
      <name val="黑体"/>
      <charset val="134"/>
    </font>
    <font>
      <sz val="18"/>
      <color indexed="8"/>
      <name val="方正小标宋简体"/>
      <charset val="134"/>
    </font>
    <font>
      <sz val="10"/>
      <color indexed="8"/>
      <name val="宋体"/>
      <charset val="134"/>
      <scheme val="minor"/>
    </font>
    <font>
      <b/>
      <sz val="12"/>
      <color theme="1"/>
      <name val="宋体"/>
      <charset val="134"/>
      <scheme val="minor"/>
    </font>
    <font>
      <b/>
      <sz val="10"/>
      <color theme="1"/>
      <name val="宋体"/>
      <charset val="134"/>
      <scheme val="minor"/>
    </font>
    <font>
      <sz val="10"/>
      <color indexed="8"/>
      <name val="宋体"/>
      <charset val="134"/>
    </font>
    <font>
      <sz val="10"/>
      <color indexed="8"/>
      <name val="黑体"/>
      <family val="3"/>
      <charset val="134"/>
    </font>
    <font>
      <sz val="9"/>
      <color indexed="8"/>
      <name val="黑体"/>
      <family val="3"/>
      <charset val="134"/>
    </font>
    <font>
      <sz val="11"/>
      <color indexed="8"/>
      <name val="Calibri"/>
      <family val="2"/>
      <charset val="0"/>
    </font>
    <font>
      <b/>
      <sz val="18"/>
      <color indexed="8"/>
      <name val="宋体"/>
      <charset val="134"/>
    </font>
    <font>
      <sz val="11"/>
      <color indexed="8"/>
      <name val="Calibri"/>
      <charset val="134"/>
    </font>
    <font>
      <b/>
      <sz val="11"/>
      <color indexed="8"/>
      <name val="Calibri"/>
      <charset val="134"/>
    </font>
    <font>
      <sz val="10"/>
      <color indexed="8"/>
      <name val="Arial"/>
      <charset val="134"/>
    </font>
    <font>
      <sz val="11"/>
      <color rgb="FF000000"/>
      <name val="宋体"/>
      <charset val="134"/>
    </font>
    <font>
      <b/>
      <sz val="11"/>
      <color indexed="8"/>
      <name val="宋体"/>
      <charset val="134"/>
    </font>
    <font>
      <sz val="11"/>
      <name val="宋体"/>
      <charset val="134"/>
    </font>
    <font>
      <sz val="12"/>
      <color indexed="8"/>
      <name val="宋体"/>
      <charset val="134"/>
    </font>
    <font>
      <sz val="11"/>
      <color indexed="8"/>
      <name val="宋体"/>
      <charset val="134"/>
      <scheme val="minor"/>
    </font>
    <font>
      <b/>
      <sz val="10"/>
      <name val="宋体"/>
      <charset val="134"/>
      <scheme val="minor"/>
    </font>
    <font>
      <sz val="10"/>
      <name val="宋体"/>
      <charset val="134"/>
      <scheme val="minor"/>
    </font>
    <font>
      <sz val="22"/>
      <color indexed="8"/>
      <name val="Calibri"/>
      <charset val="134"/>
    </font>
    <font>
      <sz val="12"/>
      <color indexed="8"/>
      <name val="Calibri"/>
      <charset val="134"/>
    </font>
    <font>
      <sz val="12"/>
      <color indexed="8"/>
      <name val="Arial"/>
      <charset val="134"/>
    </font>
    <font>
      <sz val="18"/>
      <color indexed="8"/>
      <name val="宋体"/>
      <charset val="134"/>
    </font>
    <font>
      <b/>
      <sz val="12"/>
      <color indexed="8"/>
      <name val="宋体"/>
      <charset val="134"/>
    </font>
    <font>
      <sz val="12"/>
      <name val="宋体"/>
      <charset val="134"/>
      <scheme val="minor"/>
    </font>
    <font>
      <sz val="10"/>
      <name val="Arial"/>
      <charset val="134"/>
    </font>
    <font>
      <sz val="10"/>
      <color rgb="FF000000"/>
      <name val="宋体"/>
      <charset val="134"/>
    </font>
    <font>
      <sz val="11"/>
      <name val="Calibri"/>
      <charset val="134"/>
    </font>
    <font>
      <sz val="9"/>
      <name val="宋体"/>
      <charset val="134"/>
    </font>
    <font>
      <b/>
      <sz val="12"/>
      <name val="宋体"/>
      <charset val="134"/>
      <scheme val="minor"/>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8">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54"/>
        <bgColor indexed="64"/>
      </patternFill>
    </fill>
    <fill>
      <patternFill patternType="solid">
        <fgColor indexed="27"/>
        <bgColor indexed="64"/>
      </patternFill>
    </fill>
    <fill>
      <patternFill patternType="solid">
        <fgColor indexed="31"/>
        <bgColor indexed="64"/>
      </patternFill>
    </fill>
    <fill>
      <patternFill patternType="solid">
        <fgColor indexed="22"/>
        <bgColor indexed="64"/>
      </patternFill>
    </fill>
    <fill>
      <patternFill patternType="solid">
        <fgColor indexed="25"/>
        <bgColor indexed="64"/>
      </patternFill>
    </fill>
    <fill>
      <patternFill patternType="solid">
        <fgColor indexed="29"/>
        <bgColor indexed="64"/>
      </patternFill>
    </fill>
    <fill>
      <patternFill patternType="solid">
        <fgColor indexed="23"/>
        <bgColor indexed="64"/>
      </patternFill>
    </fill>
    <fill>
      <patternFill patternType="solid">
        <fgColor indexed="49"/>
        <bgColor indexed="64"/>
      </patternFill>
    </fill>
    <fill>
      <patternFill patternType="solid">
        <fgColor indexed="4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medium">
        <color indexed="5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54"/>
      </top>
      <bottom style="double">
        <color indexed="5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0" fillId="2" borderId="18" applyNumberFormat="0" applyFont="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9" applyNumberFormat="0" applyFill="0" applyAlignment="0" applyProtection="0">
      <alignment vertical="center"/>
    </xf>
    <xf numFmtId="0" fontId="43" fillId="0" borderId="19" applyNumberFormat="0" applyFill="0" applyAlignment="0" applyProtection="0">
      <alignment vertical="center"/>
    </xf>
    <xf numFmtId="0" fontId="44" fillId="0" borderId="20" applyNumberFormat="0" applyFill="0" applyAlignment="0" applyProtection="0">
      <alignment vertical="center"/>
    </xf>
    <xf numFmtId="0" fontId="44" fillId="0" borderId="0" applyNumberFormat="0" applyFill="0" applyBorder="0" applyAlignment="0" applyProtection="0">
      <alignment vertical="center"/>
    </xf>
    <xf numFmtId="0" fontId="45" fillId="3" borderId="21" applyNumberFormat="0" applyAlignment="0" applyProtection="0">
      <alignment vertical="center"/>
    </xf>
    <xf numFmtId="0" fontId="46" fillId="4" borderId="22" applyNumberFormat="0" applyAlignment="0" applyProtection="0">
      <alignment vertical="center"/>
    </xf>
    <xf numFmtId="0" fontId="47" fillId="4" borderId="21" applyNumberFormat="0" applyAlignment="0" applyProtection="0">
      <alignment vertical="center"/>
    </xf>
    <xf numFmtId="0" fontId="48" fillId="5" borderId="23" applyNumberFormat="0" applyAlignment="0" applyProtection="0">
      <alignment vertical="center"/>
    </xf>
    <xf numFmtId="0" fontId="49" fillId="0" borderId="24" applyNumberFormat="0" applyFill="0" applyAlignment="0" applyProtection="0">
      <alignment vertical="center"/>
    </xf>
    <xf numFmtId="0" fontId="20" fillId="0" borderId="25" applyNumberFormat="0" applyFill="0" applyAlignment="0" applyProtection="0">
      <alignment vertical="center"/>
    </xf>
    <xf numFmtId="0" fontId="50" fillId="6" borderId="0" applyNumberFormat="0" applyBorder="0" applyAlignment="0" applyProtection="0">
      <alignment vertical="center"/>
    </xf>
    <xf numFmtId="0" fontId="51" fillId="7" borderId="0" applyNumberFormat="0" applyBorder="0" applyAlignment="0" applyProtection="0">
      <alignment vertical="center"/>
    </xf>
    <xf numFmtId="0" fontId="52" fillId="8" borderId="0" applyNumberFormat="0" applyBorder="0" applyAlignment="0" applyProtection="0">
      <alignment vertical="center"/>
    </xf>
    <xf numFmtId="0" fontId="5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53" fillId="14" borderId="0" applyNumberFormat="0" applyBorder="0" applyAlignment="0" applyProtection="0">
      <alignment vertical="center"/>
    </xf>
    <xf numFmtId="0" fontId="53" fillId="15" borderId="0" applyNumberFormat="0" applyBorder="0" applyAlignment="0" applyProtection="0">
      <alignment vertical="center"/>
    </xf>
    <xf numFmtId="0" fontId="0" fillId="2" borderId="0" applyNumberFormat="0" applyBorder="0" applyAlignment="0" applyProtection="0">
      <alignment vertical="center"/>
    </xf>
    <xf numFmtId="0" fontId="0" fillId="6" borderId="0" applyNumberFormat="0" applyBorder="0" applyAlignment="0" applyProtection="0">
      <alignment vertical="center"/>
    </xf>
    <xf numFmtId="0" fontId="53" fillId="12" borderId="0" applyNumberFormat="0" applyBorder="0" applyAlignment="0" applyProtection="0">
      <alignment vertical="center"/>
    </xf>
    <xf numFmtId="0" fontId="53" fillId="9"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53" fillId="12" borderId="0" applyNumberFormat="0" applyBorder="0" applyAlignment="0" applyProtection="0">
      <alignment vertical="center"/>
    </xf>
    <xf numFmtId="0" fontId="53" fillId="16"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53" fillId="17" borderId="0" applyNumberFormat="0" applyBorder="0" applyAlignment="0" applyProtection="0">
      <alignment vertical="center"/>
    </xf>
    <xf numFmtId="0" fontId="53" fillId="14" borderId="0" applyNumberFormat="0" applyBorder="0" applyAlignment="0" applyProtection="0">
      <alignment vertical="center"/>
    </xf>
    <xf numFmtId="0" fontId="0" fillId="2" borderId="0" applyNumberFormat="0" applyBorder="0" applyAlignment="0" applyProtection="0">
      <alignment vertical="center"/>
    </xf>
    <xf numFmtId="0" fontId="0" fillId="3" borderId="0" applyNumberFormat="0" applyBorder="0" applyAlignment="0" applyProtection="0">
      <alignment vertical="center"/>
    </xf>
    <xf numFmtId="0" fontId="53" fillId="3"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1" fillId="0" borderId="0"/>
    <xf numFmtId="0" fontId="1" fillId="0" borderId="0">
      <alignment vertical="center"/>
    </xf>
    <xf numFmtId="0" fontId="1" fillId="0" borderId="0"/>
    <xf numFmtId="0" fontId="35" fillId="0" borderId="0"/>
    <xf numFmtId="0" fontId="32" fillId="0" borderId="0"/>
    <xf numFmtId="0" fontId="32" fillId="0" borderId="0"/>
    <xf numFmtId="0" fontId="1" fillId="0" borderId="0"/>
    <xf numFmtId="0" fontId="0" fillId="0" borderId="0">
      <alignment vertical="center"/>
    </xf>
    <xf numFmtId="0" fontId="1" fillId="0" borderId="0"/>
    <xf numFmtId="0" fontId="1" fillId="0" borderId="0"/>
    <xf numFmtId="0" fontId="1" fillId="0" borderId="0"/>
  </cellStyleXfs>
  <cellXfs count="275">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vertical="center"/>
    </xf>
    <xf numFmtId="0" fontId="3" fillId="0" borderId="0" xfId="0" applyNumberFormat="1" applyFont="1" applyFill="1" applyAlignment="1" applyProtection="1">
      <alignment horizontal="center" vertical="center" wrapText="1"/>
    </xf>
    <xf numFmtId="0" fontId="4" fillId="0" borderId="0" xfId="0" applyNumberFormat="1" applyFont="1" applyFill="1" applyAlignment="1" applyProtection="1">
      <alignment horizontal="center" vertical="center"/>
    </xf>
    <xf numFmtId="0" fontId="4" fillId="0" borderId="0" xfId="0" applyNumberFormat="1" applyFont="1" applyFill="1" applyAlignment="1" applyProtection="1">
      <alignment horizontal="right"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5" fillId="0" borderId="2" xfId="0" applyFont="1" applyFill="1" applyBorder="1" applyAlignment="1">
      <alignment vertical="center"/>
    </xf>
    <xf numFmtId="176" fontId="4" fillId="0" borderId="2" xfId="0" applyNumberFormat="1" applyFont="1" applyFill="1" applyBorder="1" applyAlignment="1">
      <alignment horizontal="center" vertical="center"/>
    </xf>
    <xf numFmtId="3" fontId="4" fillId="0" borderId="2" xfId="0" applyNumberFormat="1" applyFont="1" applyFill="1" applyBorder="1" applyAlignment="1">
      <alignment horizontal="right" vertical="center"/>
    </xf>
    <xf numFmtId="0" fontId="4" fillId="0" borderId="2" xfId="0" applyFont="1" applyFill="1" applyBorder="1" applyAlignment="1">
      <alignment vertical="center"/>
    </xf>
    <xf numFmtId="176" fontId="4" fillId="0" borderId="3" xfId="0" applyNumberFormat="1" applyFont="1" applyFill="1" applyBorder="1" applyAlignment="1">
      <alignment horizontal="center" vertical="center"/>
    </xf>
    <xf numFmtId="0" fontId="4" fillId="0" borderId="4" xfId="0" applyFont="1" applyFill="1" applyBorder="1" applyAlignment="1">
      <alignment vertical="center"/>
    </xf>
    <xf numFmtId="176" fontId="4" fillId="0" borderId="5" xfId="0" applyNumberFormat="1" applyFont="1" applyFill="1" applyBorder="1" applyAlignment="1">
      <alignment horizontal="center" vertical="center"/>
    </xf>
    <xf numFmtId="0" fontId="6" fillId="0" borderId="0" xfId="0" applyFont="1" applyFill="1" applyBorder="1" applyAlignment="1" applyProtection="1">
      <alignment vertical="center"/>
    </xf>
    <xf numFmtId="0" fontId="7" fillId="0" borderId="0" xfId="55" applyFont="1" applyFill="1" applyAlignment="1" applyProtection="1">
      <alignment horizontal="center" vertical="center" wrapText="1"/>
    </xf>
    <xf numFmtId="0" fontId="0" fillId="0" borderId="0" xfId="0" applyFill="1" applyBorder="1">
      <alignment vertical="center"/>
    </xf>
    <xf numFmtId="0" fontId="0" fillId="0" borderId="0" xfId="0" applyFill="1" applyBorder="1" applyAlignment="1">
      <alignment vertical="center" wrapText="1"/>
    </xf>
    <xf numFmtId="0" fontId="8" fillId="0" borderId="0" xfId="0" applyFont="1" applyFill="1" applyBorder="1" applyAlignment="1">
      <alignment horizontal="center" vertical="center"/>
    </xf>
    <xf numFmtId="10" fontId="8" fillId="0" borderId="0" xfId="55" applyNumberFormat="1" applyFont="1" applyFill="1" applyAlignment="1" applyProtection="1">
      <alignment horizontal="center" vertical="center"/>
    </xf>
    <xf numFmtId="10" fontId="9"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0" fontId="10"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1" xfId="0" applyFont="1" applyFill="1" applyBorder="1" applyAlignment="1">
      <alignment horizontal="center" vertical="center"/>
    </xf>
    <xf numFmtId="3" fontId="4" fillId="0" borderId="1" xfId="0" applyNumberFormat="1" applyFont="1" applyFill="1" applyBorder="1" applyAlignment="1">
      <alignment horizontal="center" vertical="center"/>
    </xf>
    <xf numFmtId="178"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78" fontId="4" fillId="0" borderId="1" xfId="0" applyNumberFormat="1" applyFont="1" applyFill="1" applyBorder="1" applyAlignment="1">
      <alignment horizontal="center" vertical="center"/>
    </xf>
    <xf numFmtId="0" fontId="5" fillId="0" borderId="1" xfId="0" applyFont="1" applyFill="1" applyBorder="1" applyAlignment="1">
      <alignment vertical="center"/>
    </xf>
    <xf numFmtId="0" fontId="4" fillId="0" borderId="1" xfId="0" applyFont="1" applyFill="1" applyBorder="1" applyAlignment="1">
      <alignment vertical="center"/>
    </xf>
    <xf numFmtId="0" fontId="12" fillId="0" borderId="0" xfId="0" applyFont="1" applyFill="1" applyBorder="1" applyAlignment="1" applyProtection="1">
      <alignment vertical="center"/>
    </xf>
    <xf numFmtId="0" fontId="13" fillId="0" borderId="0" xfId="0" applyFont="1" applyFill="1" applyBorder="1" applyAlignment="1" applyProtection="1">
      <alignment horizontal="center" vertical="center"/>
    </xf>
    <xf numFmtId="0" fontId="14" fillId="0" borderId="0" xfId="0" applyFont="1" applyFill="1" applyBorder="1" applyAlignment="1" applyProtection="1">
      <alignment horizontal="center"/>
    </xf>
    <xf numFmtId="0" fontId="0" fillId="0" borderId="0" xfId="0" applyFill="1">
      <alignment vertical="center"/>
    </xf>
    <xf numFmtId="0" fontId="13" fillId="0" borderId="0" xfId="0" applyFont="1" applyFill="1" applyAlignment="1" applyProtection="1">
      <alignment horizontal="center" vertical="center"/>
    </xf>
    <xf numFmtId="0" fontId="14" fillId="0" borderId="0" xfId="0" applyFont="1" applyFill="1" applyAlignment="1" applyProtection="1">
      <alignment horizontal="center"/>
    </xf>
    <xf numFmtId="0" fontId="15" fillId="0" borderId="0" xfId="0" applyFont="1" applyFill="1" applyAlignment="1" applyProtection="1">
      <alignment horizontal="center" vertical="center" wrapText="1"/>
    </xf>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10" fontId="5" fillId="0" borderId="1" xfId="0" applyNumberFormat="1" applyFont="1" applyFill="1" applyBorder="1" applyAlignment="1" applyProtection="1">
      <alignment horizontal="center" vertical="center" wrapText="1"/>
    </xf>
    <xf numFmtId="0" fontId="5" fillId="0" borderId="2" xfId="0" applyFont="1" applyFill="1" applyBorder="1" applyAlignment="1">
      <alignment horizontal="center" vertical="center"/>
    </xf>
    <xf numFmtId="3" fontId="4" fillId="0" borderId="2" xfId="0" applyNumberFormat="1" applyFont="1" applyFill="1" applyBorder="1" applyAlignment="1">
      <alignment horizontal="center" vertical="center"/>
    </xf>
    <xf numFmtId="3" fontId="4" fillId="0" borderId="4" xfId="0" applyNumberFormat="1"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lignment vertical="center"/>
    </xf>
    <xf numFmtId="0" fontId="4" fillId="0" borderId="2" xfId="0" applyFont="1" applyFill="1" applyBorder="1" applyAlignment="1">
      <alignment horizontal="left" vertical="center"/>
    </xf>
    <xf numFmtId="0" fontId="5" fillId="0" borderId="2" xfId="0" applyFont="1" applyFill="1" applyBorder="1" applyAlignment="1">
      <alignment vertical="center"/>
    </xf>
    <xf numFmtId="0" fontId="4" fillId="0" borderId="2" xfId="0" applyFont="1" applyFill="1" applyBorder="1" applyAlignment="1">
      <alignment vertical="center"/>
    </xf>
    <xf numFmtId="3" fontId="4" fillId="0" borderId="6" xfId="0" applyNumberFormat="1" applyFont="1" applyFill="1" applyBorder="1" applyAlignment="1">
      <alignment horizontal="center" vertical="center"/>
    </xf>
    <xf numFmtId="3" fontId="4" fillId="0" borderId="7" xfId="0" applyNumberFormat="1" applyFont="1" applyFill="1" applyBorder="1" applyAlignment="1">
      <alignment horizontal="center" vertical="center"/>
    </xf>
    <xf numFmtId="0" fontId="0" fillId="0" borderId="0" xfId="0" applyFont="1" applyFill="1" applyBorder="1" applyAlignment="1"/>
    <xf numFmtId="0" fontId="16" fillId="0" borderId="0" xfId="55" applyFont="1" applyFill="1" applyBorder="1" applyAlignment="1" applyProtection="1"/>
    <xf numFmtId="0" fontId="17" fillId="0" borderId="0" xfId="55" applyFont="1" applyFill="1" applyBorder="1" applyAlignment="1" applyProtection="1"/>
    <xf numFmtId="176" fontId="16" fillId="0" borderId="0" xfId="55" applyNumberFormat="1" applyFont="1" applyFill="1" applyBorder="1" applyAlignment="1" applyProtection="1">
      <alignment horizontal="center"/>
    </xf>
    <xf numFmtId="0" fontId="18" fillId="0" borderId="0" xfId="55" applyFont="1" applyFill="1" applyBorder="1"/>
    <xf numFmtId="176" fontId="16" fillId="0" borderId="0" xfId="0" applyNumberFormat="1" applyFont="1" applyFill="1" applyBorder="1" applyAlignment="1" applyProtection="1">
      <alignment horizontal="center"/>
    </xf>
    <xf numFmtId="0" fontId="7" fillId="0" borderId="0" xfId="55" applyFont="1" applyFill="1" applyBorder="1" applyAlignment="1" applyProtection="1">
      <alignment horizontal="center" vertical="center"/>
    </xf>
    <xf numFmtId="176" fontId="7" fillId="0" borderId="0" xfId="55" applyNumberFormat="1" applyFont="1" applyFill="1" applyBorder="1" applyAlignment="1" applyProtection="1">
      <alignment horizontal="center" vertical="center"/>
    </xf>
    <xf numFmtId="176" fontId="19" fillId="0" borderId="0" xfId="55" applyNumberFormat="1" applyFont="1" applyFill="1" applyBorder="1" applyAlignment="1" applyProtection="1">
      <alignment horizontal="center" vertical="center"/>
    </xf>
    <xf numFmtId="0" fontId="20" fillId="0" borderId="1" xfId="55" applyFont="1" applyFill="1" applyBorder="1" applyAlignment="1" applyProtection="1">
      <alignment horizontal="center" vertical="center"/>
    </xf>
    <xf numFmtId="176" fontId="20" fillId="0" borderId="1" xfId="0" applyNumberFormat="1" applyFont="1" applyFill="1" applyBorder="1" applyAlignment="1" applyProtection="1">
      <alignment horizontal="center" vertical="center" wrapText="1"/>
    </xf>
    <xf numFmtId="0" fontId="19" fillId="0" borderId="0" xfId="55" applyFont="1" applyFill="1" applyBorder="1" applyAlignment="1" applyProtection="1"/>
    <xf numFmtId="0" fontId="20" fillId="0" borderId="1" xfId="0" applyFont="1" applyFill="1" applyBorder="1">
      <alignment vertical="center"/>
    </xf>
    <xf numFmtId="0" fontId="0" fillId="0" borderId="1" xfId="55" applyFont="1" applyFill="1" applyBorder="1" applyAlignment="1" applyProtection="1">
      <alignment vertical="center"/>
    </xf>
    <xf numFmtId="176" fontId="21" fillId="0" borderId="1" xfId="0" applyNumberFormat="1" applyFont="1" applyFill="1" applyBorder="1" applyAlignment="1" applyProtection="1">
      <alignment horizontal="center" vertical="center"/>
    </xf>
    <xf numFmtId="179" fontId="17" fillId="0" borderId="0" xfId="55" applyNumberFormat="1" applyFont="1" applyFill="1" applyBorder="1" applyAlignment="1" applyProtection="1"/>
    <xf numFmtId="0" fontId="0" fillId="0" borderId="1" xfId="55" applyFont="1" applyFill="1" applyBorder="1" applyAlignment="1" applyProtection="1">
      <alignment horizontal="left" vertical="center" indent="1"/>
    </xf>
    <xf numFmtId="176" fontId="21" fillId="0" borderId="1" xfId="57" applyNumberFormat="1" applyFont="1" applyFill="1" applyBorder="1" applyAlignment="1" applyProtection="1">
      <alignment horizontal="center" vertical="center"/>
    </xf>
    <xf numFmtId="176" fontId="21" fillId="0" borderId="2" xfId="0" applyNumberFormat="1" applyFont="1" applyFill="1" applyBorder="1" applyAlignment="1">
      <alignment horizontal="center" vertical="center"/>
    </xf>
    <xf numFmtId="0" fontId="0" fillId="0" borderId="1" xfId="55" applyFont="1" applyFill="1" applyBorder="1" applyAlignment="1" applyProtection="1">
      <alignment horizontal="left" vertical="center"/>
    </xf>
    <xf numFmtId="0" fontId="6" fillId="0" borderId="0" xfId="0" applyFont="1" applyBorder="1" applyAlignment="1" applyProtection="1">
      <alignment vertical="center"/>
    </xf>
    <xf numFmtId="180" fontId="0" fillId="0" borderId="0" xfId="0" applyNumberFormat="1" applyAlignment="1">
      <alignment horizontal="center" vertical="center"/>
    </xf>
    <xf numFmtId="178" fontId="0" fillId="0" borderId="0" xfId="0" applyNumberFormat="1" applyAlignment="1">
      <alignment horizontal="center" vertical="center"/>
    </xf>
    <xf numFmtId="0" fontId="7" fillId="0" borderId="0" xfId="0" applyFont="1" applyAlignment="1">
      <alignment horizontal="center" vertical="center"/>
    </xf>
    <xf numFmtId="0" fontId="0" fillId="0" borderId="0" xfId="0" applyBorder="1">
      <alignment vertical="center"/>
    </xf>
    <xf numFmtId="180" fontId="0" fillId="0" borderId="0" xfId="0" applyNumberFormat="1" applyBorder="1" applyAlignment="1">
      <alignment horizontal="center" vertical="center"/>
    </xf>
    <xf numFmtId="0" fontId="5" fillId="0" borderId="2" xfId="0" applyFont="1" applyFill="1" applyBorder="1" applyAlignment="1">
      <alignment horizontal="left" vertical="center"/>
    </xf>
    <xf numFmtId="0" fontId="5" fillId="0" borderId="2" xfId="0" applyFont="1" applyFill="1" applyBorder="1" applyAlignment="1">
      <alignment horizontal="center" vertical="center"/>
    </xf>
    <xf numFmtId="0" fontId="4" fillId="0" borderId="2" xfId="0" applyFont="1" applyFill="1" applyBorder="1" applyAlignment="1">
      <alignment horizontal="left" vertical="center"/>
    </xf>
    <xf numFmtId="0" fontId="16" fillId="0" borderId="0" xfId="0" applyFont="1" applyFill="1" applyBorder="1" applyAlignment="1" applyProtection="1"/>
    <xf numFmtId="0" fontId="22" fillId="0" borderId="0" xfId="0" applyFont="1" applyFill="1" applyBorder="1" applyAlignment="1" applyProtection="1"/>
    <xf numFmtId="0" fontId="22" fillId="0" borderId="0" xfId="0" applyFont="1" applyFill="1" applyBorder="1" applyAlignment="1" applyProtection="1">
      <alignment vertical="center" wrapText="1"/>
    </xf>
    <xf numFmtId="0" fontId="22" fillId="0" borderId="0" xfId="0" applyFont="1" applyFill="1" applyBorder="1" applyAlignment="1" applyProtection="1">
      <alignment vertical="center"/>
    </xf>
    <xf numFmtId="0" fontId="0" fillId="0" borderId="0" xfId="0" applyFill="1" applyAlignment="1">
      <alignment vertical="center"/>
    </xf>
    <xf numFmtId="0" fontId="16" fillId="0" borderId="0" xfId="0" applyFont="1" applyFill="1" applyBorder="1" applyAlignment="1" applyProtection="1">
      <alignment horizontal="right" wrapText="1"/>
    </xf>
    <xf numFmtId="0" fontId="16" fillId="0" borderId="0" xfId="0" applyFont="1" applyFill="1" applyBorder="1" applyAlignment="1" applyProtection="1">
      <alignment horizontal="center"/>
    </xf>
    <xf numFmtId="0" fontId="16" fillId="0" borderId="0" xfId="0" applyFont="1" applyFill="1" applyBorder="1" applyAlignment="1" applyProtection="1">
      <alignment horizontal="center" vertical="center"/>
    </xf>
    <xf numFmtId="180" fontId="16" fillId="0" borderId="0" xfId="0" applyNumberFormat="1" applyFont="1" applyFill="1" applyBorder="1" applyAlignment="1" applyProtection="1">
      <alignment horizontal="center"/>
    </xf>
    <xf numFmtId="0" fontId="0" fillId="0" borderId="0" xfId="0" applyFill="1" applyAlignment="1">
      <alignment horizontal="center"/>
    </xf>
    <xf numFmtId="0" fontId="0" fillId="0" borderId="0" xfId="0" applyFill="1" applyAlignment="1"/>
    <xf numFmtId="0" fontId="16" fillId="0" borderId="0" xfId="0" applyFont="1" applyFill="1" applyBorder="1" applyAlignment="1" applyProtection="1">
      <alignment wrapText="1"/>
    </xf>
    <xf numFmtId="0" fontId="7" fillId="0" borderId="0" xfId="0" applyFont="1" applyFill="1" applyAlignment="1" applyProtection="1">
      <alignment horizontal="center" vertical="center"/>
    </xf>
    <xf numFmtId="0" fontId="7" fillId="0" borderId="0" xfId="0" applyFont="1" applyFill="1" applyAlignment="1" applyProtection="1">
      <alignment horizontal="center" vertical="center" wrapText="1"/>
    </xf>
    <xf numFmtId="0" fontId="0" fillId="0" borderId="0" xfId="0" applyFont="1" applyFill="1" applyBorder="1" applyAlignment="1" applyProtection="1"/>
    <xf numFmtId="0" fontId="0" fillId="0" borderId="0" xfId="0" applyFont="1" applyFill="1" applyBorder="1" applyAlignment="1" applyProtection="1">
      <alignment horizontal="right" wrapText="1"/>
    </xf>
    <xf numFmtId="0" fontId="0" fillId="0" borderId="0" xfId="0" applyFont="1" applyFill="1" applyBorder="1" applyAlignment="1" applyProtection="1">
      <alignment horizontal="center"/>
    </xf>
    <xf numFmtId="0" fontId="0" fillId="0" borderId="0" xfId="0" applyFont="1" applyFill="1" applyBorder="1" applyAlignment="1" applyProtection="1">
      <alignment horizontal="center" vertical="center"/>
    </xf>
    <xf numFmtId="180" fontId="23" fillId="0" borderId="0" xfId="0" applyNumberFormat="1" applyFont="1" applyFill="1" applyAlignment="1" applyProtection="1">
      <alignment horizontal="center" vertical="center"/>
    </xf>
    <xf numFmtId="0" fontId="24" fillId="0" borderId="1" xfId="0" applyNumberFormat="1" applyFont="1" applyFill="1" applyBorder="1" applyAlignment="1" applyProtection="1">
      <alignment horizontal="center" vertical="center" wrapText="1"/>
    </xf>
    <xf numFmtId="10" fontId="2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xf>
    <xf numFmtId="178" fontId="4" fillId="0" borderId="2" xfId="0" applyNumberFormat="1" applyFont="1" applyFill="1" applyBorder="1" applyAlignment="1">
      <alignment horizontal="center" vertical="center"/>
    </xf>
    <xf numFmtId="178" fontId="25" fillId="0" borderId="1" xfId="0" applyNumberFormat="1" applyFont="1" applyFill="1" applyBorder="1" applyAlignment="1">
      <alignment horizontal="center" vertical="center"/>
    </xf>
    <xf numFmtId="3" fontId="4" fillId="0" borderId="1" xfId="0" applyNumberFormat="1" applyFont="1" applyFill="1" applyBorder="1" applyAlignment="1" applyProtection="1">
      <alignment horizontal="center" vertical="center"/>
    </xf>
    <xf numFmtId="10" fontId="25" fillId="0" borderId="1" xfId="0" applyNumberFormat="1" applyFont="1" applyFill="1" applyBorder="1" applyAlignment="1" applyProtection="1">
      <alignment horizontal="center" vertical="center"/>
    </xf>
    <xf numFmtId="10" fontId="25" fillId="0" borderId="1" xfId="0" applyNumberFormat="1" applyFont="1" applyFill="1" applyBorder="1" applyAlignment="1">
      <alignment horizontal="center" vertical="center"/>
    </xf>
    <xf numFmtId="176" fontId="4"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vertical="center"/>
    </xf>
    <xf numFmtId="0" fontId="5" fillId="0" borderId="1" xfId="0" applyNumberFormat="1" applyFont="1" applyFill="1" applyBorder="1" applyAlignment="1" applyProtection="1">
      <alignment vertical="center" wrapText="1"/>
    </xf>
    <xf numFmtId="0" fontId="4" fillId="0" borderId="1" xfId="0" applyNumberFormat="1" applyFont="1" applyFill="1" applyBorder="1" applyAlignment="1" applyProtection="1">
      <alignment vertical="center" wrapText="1"/>
    </xf>
    <xf numFmtId="3" fontId="4" fillId="0" borderId="2" xfId="0" applyNumberFormat="1" applyFont="1" applyFill="1" applyBorder="1" applyAlignment="1">
      <alignment horizontal="center" vertical="center"/>
    </xf>
    <xf numFmtId="10" fontId="4" fillId="0" borderId="2" xfId="0" applyNumberFormat="1" applyFont="1" applyFill="1" applyBorder="1" applyAlignment="1">
      <alignment horizontal="center" vertical="center"/>
    </xf>
    <xf numFmtId="0" fontId="5" fillId="0" borderId="2" xfId="0" applyFont="1" applyFill="1" applyBorder="1" applyAlignment="1">
      <alignment vertical="center" wrapText="1"/>
    </xf>
    <xf numFmtId="0" fontId="4" fillId="0" borderId="2" xfId="0" applyFont="1" applyFill="1" applyBorder="1" applyAlignment="1">
      <alignment vertical="center" wrapText="1"/>
    </xf>
    <xf numFmtId="0" fontId="0" fillId="0" borderId="1" xfId="0" applyFill="1" applyBorder="1" applyAlignment="1">
      <alignment vertical="center"/>
    </xf>
    <xf numFmtId="0" fontId="0" fillId="0" borderId="1" xfId="0" applyFill="1" applyBorder="1" applyAlignment="1">
      <alignment horizontal="center" vertical="center"/>
    </xf>
    <xf numFmtId="176" fontId="0" fillId="0" borderId="1" xfId="0" applyNumberFormat="1" applyFill="1" applyBorder="1" applyAlignment="1">
      <alignment horizontal="center" vertical="center"/>
    </xf>
    <xf numFmtId="3" fontId="4" fillId="0" borderId="8" xfId="0" applyNumberFormat="1" applyFont="1" applyFill="1" applyBorder="1" applyAlignment="1" applyProtection="1">
      <alignment horizontal="center" vertical="center"/>
    </xf>
    <xf numFmtId="10" fontId="25" fillId="0" borderId="8" xfId="0" applyNumberFormat="1" applyFont="1" applyFill="1" applyBorder="1" applyAlignment="1" applyProtection="1">
      <alignment horizontal="center" vertical="center"/>
    </xf>
    <xf numFmtId="10" fontId="25" fillId="0" borderId="8" xfId="0" applyNumberFormat="1" applyFont="1" applyFill="1" applyBorder="1" applyAlignment="1">
      <alignment horizontal="center" vertical="center"/>
    </xf>
    <xf numFmtId="0" fontId="5"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26" fillId="0" borderId="0" xfId="0" applyFont="1" applyBorder="1" applyAlignment="1" applyProtection="1"/>
    <xf numFmtId="0" fontId="27" fillId="0" borderId="0" xfId="0" applyFont="1" applyBorder="1" applyAlignment="1" applyProtection="1"/>
    <xf numFmtId="0" fontId="27" fillId="0" borderId="0" xfId="0" applyFont="1" applyBorder="1" applyAlignment="1" applyProtection="1">
      <alignment wrapText="1"/>
    </xf>
    <xf numFmtId="0" fontId="16" fillId="0" borderId="0" xfId="0" applyFont="1" applyFill="1" applyBorder="1" applyAlignment="1" applyProtection="1">
      <alignment horizontal="center" wrapText="1"/>
    </xf>
    <xf numFmtId="0" fontId="16" fillId="0" borderId="0" xfId="0" applyFont="1" applyBorder="1" applyAlignment="1" applyProtection="1">
      <alignment horizontal="center"/>
    </xf>
    <xf numFmtId="10" fontId="16" fillId="0" borderId="0" xfId="0" applyNumberFormat="1" applyFont="1" applyBorder="1" applyAlignment="1" applyProtection="1">
      <alignment horizontal="center"/>
    </xf>
    <xf numFmtId="0" fontId="16" fillId="0" borderId="0" xfId="0" applyFont="1" applyBorder="1" applyAlignment="1" applyProtection="1"/>
    <xf numFmtId="0" fontId="0" fillId="0" borderId="0" xfId="0" applyAlignment="1"/>
    <xf numFmtId="10" fontId="16" fillId="0" borderId="0" xfId="0" applyNumberFormat="1" applyFont="1" applyFill="1" applyBorder="1" applyAlignment="1" applyProtection="1">
      <alignment horizontal="center"/>
    </xf>
    <xf numFmtId="10" fontId="7" fillId="0" borderId="0" xfId="0" applyNumberFormat="1" applyFont="1" applyFill="1" applyAlignment="1" applyProtection="1">
      <alignment horizontal="center" vertical="center"/>
    </xf>
    <xf numFmtId="0" fontId="0" fillId="0" borderId="0" xfId="0" applyFont="1" applyFill="1" applyBorder="1" applyAlignment="1" applyProtection="1">
      <alignment vertical="center"/>
    </xf>
    <xf numFmtId="0" fontId="0" fillId="0" borderId="0" xfId="0" applyFont="1" applyFill="1" applyBorder="1" applyAlignment="1" applyProtection="1">
      <alignment horizontal="center" vertical="center" wrapText="1"/>
    </xf>
    <xf numFmtId="10" fontId="0" fillId="0" borderId="0" xfId="55" applyNumberFormat="1" applyFont="1" applyFill="1" applyAlignment="1" applyProtection="1">
      <alignment horizontal="center" vertical="center"/>
    </xf>
    <xf numFmtId="180" fontId="0" fillId="0" borderId="0" xfId="55" applyNumberFormat="1" applyFont="1" applyFill="1" applyAlignment="1" applyProtection="1">
      <alignment horizontal="center" vertical="center"/>
    </xf>
    <xf numFmtId="10" fontId="5" fillId="0" borderId="1" xfId="0" applyNumberFormat="1" applyFont="1" applyFill="1" applyBorder="1" applyAlignment="1" applyProtection="1">
      <alignment horizontal="center" vertical="center" wrapText="1"/>
    </xf>
    <xf numFmtId="0" fontId="24" fillId="0" borderId="1" xfId="0" applyNumberFormat="1" applyFont="1" applyFill="1" applyBorder="1" applyAlignment="1" applyProtection="1">
      <alignment horizontal="center" vertical="center"/>
    </xf>
    <xf numFmtId="178" fontId="25" fillId="0" borderId="1" xfId="0" applyNumberFormat="1" applyFont="1" applyFill="1" applyBorder="1" applyAlignment="1" applyProtection="1">
      <alignment horizontal="center" vertical="center"/>
    </xf>
    <xf numFmtId="176" fontId="25" fillId="0" borderId="1" xfId="0" applyNumberFormat="1" applyFont="1" applyFill="1" applyBorder="1" applyAlignment="1" applyProtection="1">
      <alignment horizontal="center" vertical="center"/>
    </xf>
    <xf numFmtId="0" fontId="25" fillId="0" borderId="1" xfId="0" applyNumberFormat="1" applyFont="1" applyFill="1" applyBorder="1" applyAlignment="1" applyProtection="1">
      <alignment horizontal="left" vertical="center"/>
    </xf>
    <xf numFmtId="0" fontId="24" fillId="0" borderId="1" xfId="0" applyNumberFormat="1" applyFont="1" applyFill="1" applyBorder="1" applyAlignment="1" applyProtection="1">
      <alignment vertical="center" wrapText="1"/>
    </xf>
    <xf numFmtId="0" fontId="27" fillId="0" borderId="0" xfId="0" applyFont="1" applyBorder="1" applyAlignment="1" applyProtection="1">
      <alignment vertical="center" wrapText="1"/>
    </xf>
    <xf numFmtId="0" fontId="28" fillId="0" borderId="0" xfId="0" applyFont="1" applyBorder="1" applyAlignment="1" applyProtection="1"/>
    <xf numFmtId="176" fontId="27" fillId="0" borderId="1" xfId="0" applyNumberFormat="1" applyFont="1" applyFill="1" applyBorder="1" applyAlignment="1" applyProtection="1">
      <alignment horizontal="center" vertical="center"/>
    </xf>
    <xf numFmtId="0" fontId="25" fillId="0" borderId="1" xfId="0" applyNumberFormat="1" applyFont="1" applyFill="1" applyBorder="1" applyAlignment="1" applyProtection="1">
      <alignment vertical="center" wrapText="1"/>
    </xf>
    <xf numFmtId="176" fontId="8" fillId="0" borderId="1" xfId="0" applyNumberFormat="1" applyFont="1" applyFill="1" applyBorder="1" applyAlignment="1" applyProtection="1">
      <alignment horizontal="center" vertical="center"/>
    </xf>
    <xf numFmtId="176" fontId="16" fillId="0" borderId="1" xfId="0" applyNumberFormat="1" applyFont="1" applyFill="1" applyBorder="1" applyAlignment="1" applyProtection="1">
      <alignment horizontal="center" vertical="center"/>
    </xf>
    <xf numFmtId="176" fontId="4" fillId="0" borderId="9" xfId="0" applyNumberFormat="1" applyFont="1" applyFill="1" applyBorder="1" applyAlignment="1" applyProtection="1">
      <alignment horizontal="center" vertical="center"/>
    </xf>
    <xf numFmtId="0" fontId="5" fillId="0" borderId="4" xfId="0" applyFont="1" applyFill="1" applyBorder="1" applyAlignment="1">
      <alignment vertical="center"/>
    </xf>
    <xf numFmtId="176" fontId="4" fillId="0" borderId="8" xfId="0" applyNumberFormat="1" applyFont="1" applyFill="1" applyBorder="1" applyAlignment="1" applyProtection="1">
      <alignment horizontal="center" vertical="center"/>
    </xf>
    <xf numFmtId="0" fontId="29" fillId="0" borderId="0" xfId="0" applyFont="1" applyBorder="1" applyAlignment="1">
      <alignment horizontal="center" vertical="center"/>
    </xf>
    <xf numFmtId="0" fontId="0" fillId="0" borderId="0" xfId="0" applyFont="1" applyBorder="1" applyAlignment="1">
      <alignment horizontal="center" vertical="center"/>
    </xf>
    <xf numFmtId="0" fontId="20" fillId="0" borderId="1" xfId="0" applyFont="1" applyBorder="1" applyAlignment="1">
      <alignment horizontal="center" vertical="center"/>
    </xf>
    <xf numFmtId="176" fontId="20" fillId="0" borderId="1" xfId="0" applyNumberFormat="1" applyFont="1" applyBorder="1" applyAlignment="1">
      <alignment horizontal="center" vertical="center"/>
    </xf>
    <xf numFmtId="0" fontId="0" fillId="0" borderId="1" xfId="0" applyFont="1" applyBorder="1">
      <alignment vertical="center"/>
    </xf>
    <xf numFmtId="176" fontId="0" fillId="0" borderId="1" xfId="0" applyNumberFormat="1" applyFont="1" applyBorder="1" applyAlignment="1">
      <alignment horizontal="center" vertical="center"/>
    </xf>
    <xf numFmtId="176" fontId="0" fillId="0" borderId="1" xfId="0" applyNumberFormat="1" applyBorder="1" applyAlignment="1">
      <alignment horizontal="center" vertical="center"/>
    </xf>
    <xf numFmtId="0" fontId="22" fillId="0" borderId="0" xfId="0" applyFont="1" applyAlignment="1">
      <alignment horizontal="left" vertical="center"/>
    </xf>
    <xf numFmtId="0" fontId="16" fillId="0" borderId="0" xfId="55" applyFont="1" applyFill="1" applyBorder="1" applyAlignment="1" applyProtection="1">
      <alignment horizontal="center"/>
    </xf>
    <xf numFmtId="0" fontId="0" fillId="0" borderId="0" xfId="55"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176" fontId="21" fillId="0" borderId="1" xfId="61" applyNumberFormat="1" applyFont="1" applyFill="1" applyBorder="1" applyAlignment="1" applyProtection="1">
      <alignment horizontal="center" vertical="center"/>
    </xf>
    <xf numFmtId="176" fontId="21" fillId="0" borderId="5" xfId="0" applyNumberFormat="1" applyFont="1" applyFill="1" applyBorder="1" applyAlignment="1">
      <alignment horizontal="center" vertical="center"/>
    </xf>
    <xf numFmtId="181" fontId="16" fillId="0" borderId="0" xfId="55" applyNumberFormat="1" applyFont="1" applyFill="1" applyBorder="1" applyAlignment="1" applyProtection="1">
      <alignment horizontal="center"/>
    </xf>
    <xf numFmtId="182" fontId="16" fillId="0" borderId="0" xfId="55" applyNumberFormat="1" applyFont="1" applyFill="1" applyBorder="1" applyAlignment="1" applyProtection="1">
      <alignment horizontal="center"/>
    </xf>
    <xf numFmtId="0" fontId="1" fillId="0" borderId="0" xfId="0" applyFont="1" applyFill="1" applyBorder="1" applyAlignment="1"/>
    <xf numFmtId="0" fontId="1" fillId="0" borderId="0" xfId="0" applyFont="1" applyFill="1" applyBorder="1" applyAlignment="1">
      <alignment wrapText="1"/>
    </xf>
    <xf numFmtId="0" fontId="0" fillId="0" borderId="0" xfId="0" applyFill="1">
      <alignment vertical="center"/>
    </xf>
    <xf numFmtId="0" fontId="2" fillId="0" borderId="0" xfId="0" applyFont="1" applyFill="1" applyBorder="1" applyAlignment="1">
      <alignment vertical="center"/>
    </xf>
    <xf numFmtId="0" fontId="1" fillId="0" borderId="0" xfId="0" applyFont="1" applyFill="1" applyBorder="1" applyAlignment="1">
      <alignment horizont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4"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left" vertical="center"/>
    </xf>
    <xf numFmtId="3" fontId="4" fillId="0" borderId="0" xfId="0" applyNumberFormat="1" applyFont="1" applyFill="1" applyBorder="1" applyAlignment="1" applyProtection="1">
      <alignment horizontal="center" vertical="center"/>
    </xf>
    <xf numFmtId="0" fontId="0" fillId="0" borderId="0" xfId="0" applyAlignment="1">
      <alignment horizontal="center" vertical="center"/>
    </xf>
    <xf numFmtId="0" fontId="7" fillId="0" borderId="0" xfId="50" applyFont="1" applyFill="1" applyAlignment="1">
      <alignment horizontal="center" vertical="center"/>
    </xf>
    <xf numFmtId="0" fontId="22" fillId="0" borderId="0" xfId="50" applyFont="1" applyFill="1" applyBorder="1" applyAlignment="1">
      <alignment vertical="center"/>
    </xf>
    <xf numFmtId="0" fontId="22" fillId="0" borderId="0" xfId="50" applyFont="1" applyFill="1" applyBorder="1" applyAlignment="1">
      <alignment horizontal="center" vertical="center"/>
    </xf>
    <xf numFmtId="0" fontId="30" fillId="0" borderId="1" xfId="50" applyFont="1" applyFill="1" applyBorder="1" applyAlignment="1">
      <alignment horizontal="center" vertical="center"/>
    </xf>
    <xf numFmtId="3" fontId="31" fillId="0" borderId="1" xfId="50" applyNumberFormat="1" applyFont="1" applyFill="1" applyBorder="1" applyAlignment="1" applyProtection="1">
      <alignment horizontal="center" vertical="center"/>
    </xf>
    <xf numFmtId="0" fontId="0" fillId="0" borderId="0" xfId="0" applyAlignment="1">
      <alignment horizontal="left" vertical="center" wrapText="1"/>
    </xf>
    <xf numFmtId="0" fontId="0" fillId="0" borderId="0" xfId="0" applyAlignment="1">
      <alignment horizontal="center" vertical="center" wrapText="1"/>
    </xf>
    <xf numFmtId="0" fontId="1" fillId="0" borderId="0" xfId="0" applyFont="1" applyFill="1" applyAlignment="1">
      <alignment wrapText="1"/>
    </xf>
    <xf numFmtId="0" fontId="1" fillId="0" borderId="0" xfId="0" applyFont="1" applyFill="1" applyAlignment="1">
      <alignment horizontal="center" wrapText="1"/>
    </xf>
    <xf numFmtId="0" fontId="2" fillId="0" borderId="0" xfId="0" applyFont="1" applyFill="1" applyAlignment="1">
      <alignment vertical="center" wrapText="1"/>
    </xf>
    <xf numFmtId="0" fontId="3" fillId="0" borderId="0" xfId="0" applyNumberFormat="1" applyFont="1" applyFill="1" applyAlignment="1" applyProtection="1">
      <alignment horizontal="center" vertical="center"/>
    </xf>
    <xf numFmtId="0" fontId="4" fillId="0" borderId="0" xfId="0" applyNumberFormat="1" applyFont="1" applyFill="1" applyAlignment="1" applyProtection="1">
      <alignment horizontal="right" vertical="center" wrapText="1"/>
    </xf>
    <xf numFmtId="0" fontId="4" fillId="0" borderId="0" xfId="0" applyNumberFormat="1" applyFont="1" applyFill="1" applyAlignment="1" applyProtection="1">
      <alignment horizontal="center" vertical="center" wrapText="1"/>
    </xf>
    <xf numFmtId="176" fontId="4" fillId="0" borderId="2" xfId="0" applyNumberFormat="1" applyFont="1" applyFill="1" applyBorder="1" applyAlignment="1">
      <alignment horizontal="center" vertical="center" wrapText="1"/>
    </xf>
    <xf numFmtId="0" fontId="4" fillId="0" borderId="4" xfId="0" applyFont="1" applyFill="1" applyBorder="1" applyAlignment="1">
      <alignment vertical="center" wrapText="1"/>
    </xf>
    <xf numFmtId="0" fontId="4" fillId="0" borderId="10" xfId="0" applyFont="1" applyFill="1" applyBorder="1" applyAlignment="1">
      <alignment vertical="center" wrapText="1"/>
    </xf>
    <xf numFmtId="176" fontId="4" fillId="0" borderId="5"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0" xfId="0" applyFont="1" applyFill="1" applyBorder="1" applyAlignment="1">
      <alignment horizontal="lef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1" xfId="0" applyNumberFormat="1" applyFont="1" applyFill="1" applyBorder="1" applyAlignment="1" applyProtection="1">
      <alignment horizontal="center" vertical="center" wrapText="1"/>
    </xf>
    <xf numFmtId="0" fontId="5" fillId="0" borderId="12" xfId="0" applyNumberFormat="1" applyFont="1" applyFill="1" applyBorder="1" applyAlignment="1" applyProtection="1">
      <alignment horizontal="center" vertical="center" wrapText="1"/>
    </xf>
    <xf numFmtId="0" fontId="5" fillId="0" borderId="13" xfId="0" applyNumberFormat="1" applyFont="1" applyFill="1" applyBorder="1" applyAlignment="1" applyProtection="1">
      <alignment horizontal="center" vertical="center" wrapText="1"/>
    </xf>
    <xf numFmtId="0" fontId="5" fillId="0" borderId="14"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center" vertical="center" wrapText="1"/>
    </xf>
    <xf numFmtId="0" fontId="5" fillId="0" borderId="16"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17" xfId="0" applyNumberFormat="1" applyFont="1" applyFill="1" applyBorder="1" applyAlignment="1" applyProtection="1">
      <alignment horizontal="center" vertical="center" wrapText="1"/>
    </xf>
    <xf numFmtId="0" fontId="4" fillId="0" borderId="2"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0" applyFont="1" applyFill="1" applyBorder="1" applyAlignment="1">
      <alignment vertical="center"/>
    </xf>
    <xf numFmtId="176" fontId="4"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xf>
    <xf numFmtId="0" fontId="2" fillId="0" borderId="0" xfId="0" applyFont="1" applyFill="1" applyBorder="1" applyAlignment="1">
      <alignment horizontal="left" vertical="center" wrapText="1"/>
    </xf>
    <xf numFmtId="0" fontId="3" fillId="0" borderId="0" xfId="0" applyNumberFormat="1" applyFont="1" applyFill="1" applyBorder="1" applyAlignment="1" applyProtection="1">
      <alignment horizontal="center" vertical="center" wrapText="1"/>
    </xf>
    <xf numFmtId="0" fontId="4" fillId="0" borderId="0" xfId="0" applyFont="1" applyFill="1" applyBorder="1" applyAlignment="1">
      <alignment vertical="center" wrapText="1"/>
    </xf>
    <xf numFmtId="0" fontId="25" fillId="0" borderId="0" xfId="55" applyFont="1" applyFill="1"/>
    <xf numFmtId="0" fontId="32" fillId="0" borderId="0" xfId="55" applyFill="1"/>
    <xf numFmtId="0" fontId="16" fillId="0" borderId="0" xfId="55" applyFont="1" applyFill="1" applyBorder="1" applyAlignment="1" applyProtection="1">
      <alignment wrapText="1"/>
    </xf>
    <xf numFmtId="177" fontId="8" fillId="0" borderId="0" xfId="55" applyNumberFormat="1" applyFont="1" applyFill="1" applyBorder="1" applyAlignment="1" applyProtection="1">
      <alignment horizontal="center" vertical="center"/>
    </xf>
    <xf numFmtId="10" fontId="8" fillId="0" borderId="0" xfId="55" applyNumberFormat="1" applyFont="1" applyFill="1" applyBorder="1" applyAlignment="1" applyProtection="1">
      <alignment horizontal="center"/>
    </xf>
    <xf numFmtId="0" fontId="6" fillId="0" borderId="0" xfId="0" applyFont="1" applyFill="1" applyBorder="1" applyAlignment="1">
      <alignment vertical="center"/>
    </xf>
    <xf numFmtId="0" fontId="6" fillId="0" borderId="0" xfId="0" applyFont="1" applyFill="1" applyBorder="1" applyAlignment="1" applyProtection="1">
      <alignment vertical="center" wrapText="1"/>
    </xf>
    <xf numFmtId="177" fontId="8" fillId="0" borderId="0" xfId="0" applyNumberFormat="1" applyFont="1" applyFill="1" applyBorder="1" applyAlignment="1" applyProtection="1">
      <alignment horizontal="center" vertical="center"/>
    </xf>
    <xf numFmtId="10" fontId="8" fillId="0" borderId="0" xfId="0" applyNumberFormat="1" applyFont="1" applyFill="1" applyBorder="1" applyAlignment="1" applyProtection="1">
      <alignment horizontal="center"/>
    </xf>
    <xf numFmtId="49" fontId="4" fillId="0" borderId="9" xfId="0" applyNumberFormat="1" applyFont="1" applyFill="1" applyBorder="1" applyAlignment="1" applyProtection="1">
      <alignment horizontal="left" vertical="center"/>
    </xf>
    <xf numFmtId="0" fontId="5" fillId="0" borderId="15" xfId="0" applyNumberFormat="1" applyFont="1" applyFill="1" applyBorder="1" applyAlignment="1" applyProtection="1">
      <alignment horizontal="center" vertical="center"/>
    </xf>
    <xf numFmtId="183" fontId="4" fillId="0" borderId="3" xfId="0" applyNumberFormat="1" applyFont="1" applyFill="1" applyBorder="1" applyAlignment="1">
      <alignment horizontal="center" vertical="center"/>
    </xf>
    <xf numFmtId="178" fontId="4" fillId="0" borderId="3" xfId="0" applyNumberFormat="1" applyFont="1" applyFill="1" applyBorder="1" applyAlignment="1">
      <alignment horizontal="center" vertical="center"/>
    </xf>
    <xf numFmtId="49" fontId="4" fillId="0" borderId="1" xfId="0" applyNumberFormat="1" applyFont="1" applyFill="1" applyBorder="1" applyAlignment="1" applyProtection="1">
      <alignment horizontal="left" vertical="center"/>
    </xf>
    <xf numFmtId="183"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83" fontId="11" fillId="0" borderId="1" xfId="0" applyNumberFormat="1" applyFont="1" applyFill="1" applyBorder="1" applyAlignment="1">
      <alignment horizontal="center" vertical="center"/>
    </xf>
    <xf numFmtId="10" fontId="11" fillId="0" borderId="1" xfId="0" applyNumberFormat="1" applyFont="1" applyFill="1" applyBorder="1" applyAlignment="1">
      <alignment horizontal="center" vertical="center"/>
    </xf>
    <xf numFmtId="176" fontId="11"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49" fontId="25" fillId="0" borderId="1" xfId="0" applyNumberFormat="1" applyFont="1" applyFill="1" applyBorder="1" applyAlignment="1" applyProtection="1">
      <alignment horizontal="left" vertical="center"/>
    </xf>
    <xf numFmtId="0" fontId="24" fillId="0" borderId="1" xfId="0" applyNumberFormat="1" applyFont="1" applyFill="1" applyBorder="1" applyAlignment="1" applyProtection="1">
      <alignment horizontal="left" vertical="center"/>
    </xf>
    <xf numFmtId="0" fontId="5" fillId="0" borderId="1" xfId="0" applyNumberFormat="1" applyFont="1" applyFill="1" applyBorder="1" applyAlignment="1" applyProtection="1">
      <alignment vertical="center"/>
    </xf>
    <xf numFmtId="0" fontId="4" fillId="0" borderId="1" xfId="0" applyNumberFormat="1" applyFont="1" applyFill="1" applyBorder="1" applyAlignment="1" applyProtection="1">
      <alignment vertical="center"/>
    </xf>
    <xf numFmtId="0" fontId="33" fillId="0" borderId="1" xfId="0" applyFont="1" applyFill="1" applyBorder="1" applyAlignment="1">
      <alignment horizontal="left" vertical="center"/>
    </xf>
    <xf numFmtId="183" fontId="25" fillId="0" borderId="1" xfId="0" applyNumberFormat="1" applyFont="1" applyFill="1" applyBorder="1" applyAlignment="1" applyProtection="1">
      <alignment horizontal="center" vertical="center"/>
    </xf>
    <xf numFmtId="0" fontId="0" fillId="0" borderId="0" xfId="0" applyBorder="1" applyAlignment="1"/>
    <xf numFmtId="0" fontId="0" fillId="0" borderId="0" xfId="0" applyFont="1" applyAlignment="1">
      <alignment vertical="center"/>
    </xf>
    <xf numFmtId="0" fontId="34" fillId="0" borderId="0" xfId="0" applyFont="1" applyFill="1" applyBorder="1" applyAlignment="1" applyProtection="1"/>
    <xf numFmtId="176" fontId="34" fillId="0" borderId="0" xfId="0" applyNumberFormat="1" applyFont="1" applyFill="1" applyBorder="1" applyAlignment="1" applyProtection="1">
      <alignment horizontal="center"/>
    </xf>
    <xf numFmtId="180" fontId="34" fillId="0" borderId="0" xfId="0" applyNumberFormat="1" applyFont="1" applyFill="1" applyBorder="1" applyAlignment="1" applyProtection="1">
      <alignment horizontal="center"/>
    </xf>
    <xf numFmtId="10" fontId="34" fillId="0" borderId="0" xfId="0" applyNumberFormat="1" applyFont="1" applyFill="1" applyBorder="1" applyAlignment="1" applyProtection="1">
      <alignment horizontal="center"/>
    </xf>
    <xf numFmtId="0" fontId="2" fillId="0" borderId="0" xfId="0" applyFont="1" applyFill="1" applyBorder="1" applyAlignment="1" applyProtection="1">
      <alignment vertical="center"/>
    </xf>
    <xf numFmtId="10" fontId="0" fillId="0" borderId="0" xfId="0" applyNumberFormat="1" applyFill="1" applyBorder="1" applyAlignment="1">
      <alignment horizontal="center"/>
    </xf>
    <xf numFmtId="0" fontId="3" fillId="0" borderId="0" xfId="0" applyFont="1" applyFill="1" applyBorder="1" applyAlignment="1" applyProtection="1">
      <alignment horizontal="center" vertical="center"/>
    </xf>
    <xf numFmtId="176" fontId="3" fillId="0" borderId="0" xfId="0" applyNumberFormat="1" applyFont="1" applyFill="1" applyBorder="1" applyAlignment="1" applyProtection="1">
      <alignment horizontal="center" vertical="center"/>
    </xf>
    <xf numFmtId="10" fontId="3" fillId="0" borderId="0" xfId="0" applyNumberFormat="1" applyFont="1" applyFill="1" applyBorder="1" applyAlignment="1" applyProtection="1">
      <alignment horizontal="center" vertical="center"/>
    </xf>
    <xf numFmtId="0" fontId="35" fillId="0" borderId="0" xfId="0" applyFont="1" applyFill="1" applyBorder="1" applyAlignment="1" applyProtection="1"/>
    <xf numFmtId="176" fontId="35" fillId="0" borderId="0" xfId="0" applyNumberFormat="1" applyFont="1" applyFill="1" applyBorder="1" applyAlignment="1" applyProtection="1">
      <alignment horizontal="center"/>
    </xf>
    <xf numFmtId="180" fontId="35" fillId="0" borderId="0" xfId="0" applyNumberFormat="1" applyFont="1" applyFill="1" applyBorder="1" applyAlignment="1" applyProtection="1">
      <alignment horizontal="center"/>
    </xf>
    <xf numFmtId="10" fontId="18" fillId="0" borderId="0" xfId="0" applyNumberFormat="1" applyFont="1" applyFill="1" applyBorder="1" applyAlignment="1" applyProtection="1">
      <alignment horizontal="center"/>
    </xf>
    <xf numFmtId="178" fontId="36" fillId="0" borderId="1" xfId="0" applyNumberFormat="1" applyFont="1" applyFill="1" applyBorder="1" applyAlignment="1">
      <alignment horizontal="center" vertical="center" wrapText="1"/>
    </xf>
    <xf numFmtId="176" fontId="36" fillId="0" borderId="1" xfId="0" applyNumberFormat="1" applyFont="1" applyFill="1" applyBorder="1" applyAlignment="1">
      <alignment horizontal="center" vertical="center" wrapText="1"/>
    </xf>
    <xf numFmtId="0" fontId="25" fillId="0" borderId="1" xfId="0" applyFont="1" applyFill="1" applyBorder="1" applyAlignment="1" applyProtection="1">
      <alignment vertical="center"/>
    </xf>
    <xf numFmtId="176" fontId="8" fillId="0" borderId="1" xfId="0" applyNumberFormat="1" applyFont="1" applyFill="1" applyBorder="1" applyAlignment="1">
      <alignment horizontal="center" vertical="center"/>
    </xf>
    <xf numFmtId="178" fontId="8" fillId="0" borderId="1" xfId="0" applyNumberFormat="1" applyFont="1" applyFill="1" applyBorder="1" applyAlignment="1" applyProtection="1">
      <alignment horizontal="center" vertical="center"/>
    </xf>
    <xf numFmtId="0" fontId="25" fillId="0" borderId="1" xfId="0" applyFont="1" applyFill="1" applyBorder="1" applyAlignment="1" applyProtection="1">
      <alignment horizontal="left" vertical="center" indent="1"/>
    </xf>
    <xf numFmtId="180" fontId="25" fillId="0" borderId="1" xfId="0" applyNumberFormat="1" applyFont="1" applyFill="1" applyBorder="1" applyAlignment="1" applyProtection="1">
      <alignment horizontal="center" vertical="center"/>
    </xf>
    <xf numFmtId="10" fontId="8" fillId="0" borderId="1" xfId="0" applyNumberFormat="1" applyFont="1" applyFill="1" applyBorder="1" applyAlignment="1" applyProtection="1">
      <alignment horizontal="center" vertical="center"/>
    </xf>
    <xf numFmtId="0" fontId="25" fillId="0" borderId="1" xfId="0" applyFont="1" applyFill="1" applyBorder="1" applyAlignment="1" applyProtection="1">
      <alignment horizontal="center" vertical="center"/>
    </xf>
    <xf numFmtId="0" fontId="35" fillId="0" borderId="0" xfId="0" applyFont="1" applyFill="1" applyBorder="1" applyAlignment="1" applyProtection="1">
      <alignment horizontal="left" vertical="top" wrapText="1"/>
    </xf>
    <xf numFmtId="176" fontId="35" fillId="0" borderId="0" xfId="0" applyNumberFormat="1" applyFont="1" applyFill="1" applyBorder="1" applyAlignment="1" applyProtection="1">
      <alignment horizontal="center" vertical="top"/>
    </xf>
    <xf numFmtId="0" fontId="35" fillId="0" borderId="0" xfId="0" applyFont="1" applyFill="1" applyBorder="1" applyAlignment="1" applyProtection="1">
      <alignment horizontal="center" vertical="top"/>
    </xf>
    <xf numFmtId="10" fontId="35" fillId="0" borderId="0" xfId="0" applyNumberFormat="1" applyFont="1" applyFill="1" applyBorder="1" applyAlignment="1" applyProtection="1">
      <alignment horizontal="center" vertical="top"/>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6" xfId="50"/>
    <cellStyle name="常规 8 3" xfId="51"/>
    <cellStyle name="常规 48" xfId="52"/>
    <cellStyle name="常规 2 2" xfId="53"/>
    <cellStyle name="常规 17" xfId="54"/>
    <cellStyle name="常规 2" xfId="55"/>
    <cellStyle name="常规 2 17" xfId="56"/>
    <cellStyle name="常规 2 3 4" xfId="57"/>
    <cellStyle name="常规 3" xfId="58"/>
    <cellStyle name="常规 4" xfId="59"/>
    <cellStyle name="常规 5" xfId="60"/>
    <cellStyle name="常规 5 5" xfId="61"/>
  </cellStyles>
  <tableStyles count="0" defaultTableStyle="TableStyleMedium9" defaultPivotStyle="PivotStyleLight16"/>
  <colors>
    <mruColors>
      <color rgb="00D8E4BC"/>
      <color rgb="00000000"/>
      <color rgb="0092D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externalLink" Target="externalLinks/externalLink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C/&#26700;&#38754;/&#36130;&#25919;&#23616;&#20154;&#22823;&#20363;&#20250;&#19978;/2025&#24180;&#36130;&#25919;&#20915;&#31639;//&#24635;&#20915;&#31639;&#33609;&#26696;/2025&#24180;&#24635;&#20915;&#31639;&#33609;&#26696;/2025&#24180;&#24635;&#20915;&#31639;&#33609;&#26696;/&#36130;&#25919;&#24635;&#20915;&#31639;&#25253;&#34920;_2025&#24180;_&#27665;&#20048;&#21439;_2026-05-12%2009_16_3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valuation Version"/>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sheetData sheetId="1"/>
      <sheetData sheetId="2"/>
      <sheetData sheetId="3"/>
      <sheetData sheetId="4"/>
      <sheetData sheetId="5">
        <row r="5">
          <cell r="C5">
            <v>41723</v>
          </cell>
        </row>
      </sheetData>
      <sheetData sheetId="6">
        <row r="5">
          <cell r="C5">
            <v>276168</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F35"/>
  <sheetViews>
    <sheetView showGridLines="0" view="pageBreakPreview" zoomScaleNormal="100" workbookViewId="0">
      <pane ySplit="4" topLeftCell="A5" activePane="bottomLeft" state="frozen"/>
      <selection/>
      <selection pane="bottomLeft" activeCell="C3" sqref="C3"/>
    </sheetView>
  </sheetViews>
  <sheetFormatPr defaultColWidth="54.6333333333333" defaultRowHeight="48" customHeight="1" outlineLevelCol="5"/>
  <cols>
    <col min="1" max="1" width="35.725" style="249" customWidth="1"/>
    <col min="2" max="3" width="10.75" style="250" customWidth="1"/>
    <col min="4" max="4" width="13.1166666666667" style="251" customWidth="1"/>
    <col min="5" max="5" width="10.75" style="250" customWidth="1"/>
    <col min="6" max="6" width="10.75" style="252" customWidth="1"/>
    <col min="7" max="16384" width="54.6333333333333" style="133"/>
  </cols>
  <sheetData>
    <row r="1" ht="20.1" customHeight="1" spans="1:6">
      <c r="A1" s="253" t="s">
        <v>0</v>
      </c>
      <c r="F1" s="254"/>
    </row>
    <row r="2" s="126" customFormat="1" ht="32" customHeight="1" spans="1:6">
      <c r="A2" s="255" t="s">
        <v>1</v>
      </c>
      <c r="B2" s="256"/>
      <c r="C2" s="256"/>
      <c r="D2" s="255"/>
      <c r="E2" s="256"/>
      <c r="F2" s="257"/>
    </row>
    <row r="3" s="247" customFormat="1" ht="12" customHeight="1" spans="1:6">
      <c r="A3" s="258"/>
      <c r="B3" s="259"/>
      <c r="C3" s="259"/>
      <c r="D3" s="260"/>
      <c r="E3" s="259"/>
      <c r="F3" s="261" t="s">
        <v>2</v>
      </c>
    </row>
    <row r="4" customHeight="1" spans="1:6">
      <c r="A4" s="262" t="s">
        <v>3</v>
      </c>
      <c r="B4" s="263" t="s">
        <v>4</v>
      </c>
      <c r="C4" s="263" t="s">
        <v>5</v>
      </c>
      <c r="D4" s="262" t="s">
        <v>6</v>
      </c>
      <c r="E4" s="263" t="s">
        <v>7</v>
      </c>
      <c r="F4" s="22" t="s">
        <v>8</v>
      </c>
    </row>
    <row r="5" s="248" customFormat="1" ht="24" customHeight="1" spans="1:6">
      <c r="A5" s="264" t="s">
        <v>9</v>
      </c>
      <c r="B5" s="143">
        <f>SUM(B6:B19)</f>
        <v>21192</v>
      </c>
      <c r="C5" s="265">
        <f>SUM(C6:C20)</f>
        <v>18363</v>
      </c>
      <c r="D5" s="142">
        <f>C5/B5*100</f>
        <v>86.6506228765572</v>
      </c>
      <c r="E5" s="265">
        <v>18910</v>
      </c>
      <c r="F5" s="266">
        <f>(C5-E5)/E5*100</f>
        <v>-2.89264939185616</v>
      </c>
    </row>
    <row r="6" s="248" customFormat="1" ht="24" customHeight="1" spans="1:6">
      <c r="A6" s="267" t="s">
        <v>10</v>
      </c>
      <c r="B6" s="143">
        <v>8409</v>
      </c>
      <c r="C6" s="143">
        <v>6646</v>
      </c>
      <c r="D6" s="142">
        <f t="shared" ref="D6:D17" si="0">C6/B6*100</f>
        <v>79.0343679391129</v>
      </c>
      <c r="E6" s="143">
        <v>7461</v>
      </c>
      <c r="F6" s="266">
        <f t="shared" ref="F6:F17" si="1">(C6-E6)/E6*100</f>
        <v>-10.9234687039271</v>
      </c>
    </row>
    <row r="7" s="248" customFormat="1" ht="24" customHeight="1" spans="1:6">
      <c r="A7" s="267" t="s">
        <v>11</v>
      </c>
      <c r="B7" s="143">
        <v>1250</v>
      </c>
      <c r="C7" s="143">
        <v>1095</v>
      </c>
      <c r="D7" s="142">
        <f t="shared" si="0"/>
        <v>87.6</v>
      </c>
      <c r="E7" s="143">
        <v>1106</v>
      </c>
      <c r="F7" s="266">
        <f t="shared" si="1"/>
        <v>-0.994575045207957</v>
      </c>
    </row>
    <row r="8" s="248" customFormat="1" ht="24" customHeight="1" spans="1:6">
      <c r="A8" s="267" t="s">
        <v>12</v>
      </c>
      <c r="B8" s="143">
        <v>420</v>
      </c>
      <c r="C8" s="143">
        <v>327</v>
      </c>
      <c r="D8" s="142">
        <f t="shared" si="0"/>
        <v>77.8571428571429</v>
      </c>
      <c r="E8" s="143">
        <v>354</v>
      </c>
      <c r="F8" s="266">
        <f t="shared" si="1"/>
        <v>-7.6271186440678</v>
      </c>
    </row>
    <row r="9" s="248" customFormat="1" ht="24" customHeight="1" spans="1:6">
      <c r="A9" s="267" t="s">
        <v>13</v>
      </c>
      <c r="B9" s="143">
        <v>29</v>
      </c>
      <c r="C9" s="143">
        <v>128</v>
      </c>
      <c r="D9" s="142">
        <f t="shared" si="0"/>
        <v>441.379310344828</v>
      </c>
      <c r="E9" s="143">
        <v>27</v>
      </c>
      <c r="F9" s="266">
        <f t="shared" si="1"/>
        <v>374.074074074074</v>
      </c>
    </row>
    <row r="10" s="248" customFormat="1" ht="24" customHeight="1" spans="1:6">
      <c r="A10" s="267" t="s">
        <v>14</v>
      </c>
      <c r="B10" s="143">
        <v>1457</v>
      </c>
      <c r="C10" s="143">
        <v>1328</v>
      </c>
      <c r="D10" s="142">
        <f t="shared" si="0"/>
        <v>91.1461908030199</v>
      </c>
      <c r="E10" s="143">
        <v>1361</v>
      </c>
      <c r="F10" s="266">
        <f t="shared" si="1"/>
        <v>-2.42468772961058</v>
      </c>
    </row>
    <row r="11" s="248" customFormat="1" ht="24" customHeight="1" spans="1:6">
      <c r="A11" s="267" t="s">
        <v>15</v>
      </c>
      <c r="B11" s="143">
        <v>997</v>
      </c>
      <c r="C11" s="143">
        <v>1176</v>
      </c>
      <c r="D11" s="142">
        <f t="shared" si="0"/>
        <v>117.953861584754</v>
      </c>
      <c r="E11" s="143">
        <v>853</v>
      </c>
      <c r="F11" s="266">
        <f t="shared" si="1"/>
        <v>37.8663540445487</v>
      </c>
    </row>
    <row r="12" s="248" customFormat="1" ht="24" customHeight="1" spans="1:6">
      <c r="A12" s="267" t="s">
        <v>16</v>
      </c>
      <c r="B12" s="143">
        <v>543</v>
      </c>
      <c r="C12" s="143">
        <v>457</v>
      </c>
      <c r="D12" s="142">
        <f t="shared" si="0"/>
        <v>84.1620626151013</v>
      </c>
      <c r="E12" s="143">
        <v>501</v>
      </c>
      <c r="F12" s="266">
        <f t="shared" si="1"/>
        <v>-8.78243512974052</v>
      </c>
    </row>
    <row r="13" s="248" customFormat="1" ht="24" customHeight="1" spans="1:6">
      <c r="A13" s="267" t="s">
        <v>17</v>
      </c>
      <c r="B13" s="143">
        <v>2455</v>
      </c>
      <c r="C13" s="143">
        <v>2243</v>
      </c>
      <c r="D13" s="142">
        <f t="shared" si="0"/>
        <v>91.3645621181263</v>
      </c>
      <c r="E13" s="143">
        <v>2187</v>
      </c>
      <c r="F13" s="266">
        <f t="shared" si="1"/>
        <v>2.56058527663466</v>
      </c>
    </row>
    <row r="14" s="248" customFormat="1" ht="23.45" customHeight="1" spans="1:6">
      <c r="A14" s="267" t="s">
        <v>18</v>
      </c>
      <c r="B14" s="143">
        <v>642</v>
      </c>
      <c r="C14" s="143">
        <v>-407</v>
      </c>
      <c r="D14" s="142">
        <f t="shared" si="0"/>
        <v>-63.3956386292835</v>
      </c>
      <c r="E14" s="143">
        <v>600</v>
      </c>
      <c r="F14" s="266">
        <f t="shared" si="1"/>
        <v>-167.833333333333</v>
      </c>
    </row>
    <row r="15" s="248" customFormat="1" ht="23.45" customHeight="1" spans="1:6">
      <c r="A15" s="267" t="s">
        <v>19</v>
      </c>
      <c r="B15" s="143">
        <v>1882</v>
      </c>
      <c r="C15" s="143">
        <v>1703</v>
      </c>
      <c r="D15" s="142">
        <f t="shared" si="0"/>
        <v>90.4888416578108</v>
      </c>
      <c r="E15" s="143">
        <v>1602</v>
      </c>
      <c r="F15" s="266">
        <f t="shared" si="1"/>
        <v>6.30461922596754</v>
      </c>
    </row>
    <row r="16" s="248" customFormat="1" ht="23.45" customHeight="1" spans="1:6">
      <c r="A16" s="267" t="s">
        <v>20</v>
      </c>
      <c r="B16" s="143">
        <v>1676</v>
      </c>
      <c r="C16" s="143">
        <v>2035</v>
      </c>
      <c r="D16" s="142">
        <f t="shared" si="0"/>
        <v>121.420047732697</v>
      </c>
      <c r="E16" s="143">
        <v>1582</v>
      </c>
      <c r="F16" s="266">
        <f t="shared" si="1"/>
        <v>28.6346396965866</v>
      </c>
    </row>
    <row r="17" s="248" customFormat="1" ht="23.45" customHeight="1" spans="1:6">
      <c r="A17" s="267" t="s">
        <v>21</v>
      </c>
      <c r="B17" s="143">
        <v>1378</v>
      </c>
      <c r="C17" s="143">
        <v>1588</v>
      </c>
      <c r="D17" s="142">
        <f t="shared" si="0"/>
        <v>115.239477503628</v>
      </c>
      <c r="E17" s="143">
        <v>1223</v>
      </c>
      <c r="F17" s="266">
        <f t="shared" si="1"/>
        <v>29.8446443172527</v>
      </c>
    </row>
    <row r="18" s="248" customFormat="1" ht="23.45" customHeight="1" spans="1:6">
      <c r="A18" s="267" t="s">
        <v>22</v>
      </c>
      <c r="B18" s="143"/>
      <c r="C18" s="265"/>
      <c r="D18" s="268"/>
      <c r="E18" s="265"/>
      <c r="F18" s="269"/>
    </row>
    <row r="19" s="248" customFormat="1" ht="23.45" customHeight="1" spans="1:6">
      <c r="A19" s="267" t="s">
        <v>23</v>
      </c>
      <c r="B19" s="143">
        <v>54</v>
      </c>
      <c r="C19" s="10">
        <v>44</v>
      </c>
      <c r="D19" s="142">
        <f>C19/B19*100</f>
        <v>81.4814814814815</v>
      </c>
      <c r="E19" s="10">
        <v>53</v>
      </c>
      <c r="F19" s="266">
        <f t="shared" ref="F19:F24" si="2">(C19-E19)/E19*100</f>
        <v>-16.9811320754717</v>
      </c>
    </row>
    <row r="20" s="248" customFormat="1" ht="23.45" customHeight="1" spans="1:6">
      <c r="A20" s="267" t="s">
        <v>24</v>
      </c>
      <c r="B20" s="143"/>
      <c r="C20" s="265"/>
      <c r="D20" s="268"/>
      <c r="E20" s="265"/>
      <c r="F20" s="269"/>
    </row>
    <row r="21" s="248" customFormat="1" ht="23.45" customHeight="1" spans="1:6">
      <c r="A21" s="264" t="s">
        <v>25</v>
      </c>
      <c r="B21" s="10">
        <f>SUM(B22:B29)</f>
        <v>20360</v>
      </c>
      <c r="C21" s="143">
        <f>SUM(C22:C29)</f>
        <v>23360</v>
      </c>
      <c r="D21" s="142">
        <f t="shared" ref="D21:D26" si="3">C21/B21*100</f>
        <v>114.734774066798</v>
      </c>
      <c r="E21" s="143">
        <v>18864</v>
      </c>
      <c r="F21" s="266">
        <f t="shared" si="2"/>
        <v>23.8337574215437</v>
      </c>
    </row>
    <row r="22" s="248" customFormat="1" ht="23.45" customHeight="1" spans="1:6">
      <c r="A22" s="267" t="s">
        <v>26</v>
      </c>
      <c r="B22" s="268">
        <v>1861</v>
      </c>
      <c r="C22" s="10">
        <v>2239</v>
      </c>
      <c r="D22" s="142">
        <f t="shared" si="3"/>
        <v>120.311660397636</v>
      </c>
      <c r="E22" s="10">
        <v>1848</v>
      </c>
      <c r="F22" s="266">
        <f t="shared" si="2"/>
        <v>21.1580086580087</v>
      </c>
    </row>
    <row r="23" s="248" customFormat="1" ht="23.45" customHeight="1" spans="1:6">
      <c r="A23" s="267" t="s">
        <v>27</v>
      </c>
      <c r="B23" s="268">
        <v>3016</v>
      </c>
      <c r="C23" s="10">
        <v>1868</v>
      </c>
      <c r="D23" s="142">
        <f t="shared" si="3"/>
        <v>61.9363395225464</v>
      </c>
      <c r="E23" s="10">
        <v>2897</v>
      </c>
      <c r="F23" s="266">
        <f t="shared" si="2"/>
        <v>-35.5195029340697</v>
      </c>
    </row>
    <row r="24" s="248" customFormat="1" ht="23.45" customHeight="1" spans="1:6">
      <c r="A24" s="267" t="s">
        <v>28</v>
      </c>
      <c r="B24" s="268">
        <v>3450</v>
      </c>
      <c r="C24" s="10">
        <v>2857</v>
      </c>
      <c r="D24" s="142">
        <f t="shared" si="3"/>
        <v>82.8115942028985</v>
      </c>
      <c r="E24" s="10">
        <v>3353</v>
      </c>
      <c r="F24" s="266">
        <f t="shared" si="2"/>
        <v>-14.7927229346854</v>
      </c>
    </row>
    <row r="25" s="248" customFormat="1" ht="23.45" customHeight="1" spans="1:6">
      <c r="A25" s="267" t="s">
        <v>29</v>
      </c>
      <c r="B25" s="268"/>
      <c r="C25" s="10"/>
      <c r="D25" s="268"/>
      <c r="E25" s="10"/>
      <c r="F25" s="269"/>
    </row>
    <row r="26" s="248" customFormat="1" ht="23.45" customHeight="1" spans="1:6">
      <c r="A26" s="267" t="s">
        <v>30</v>
      </c>
      <c r="B26" s="268">
        <f>12048-293</f>
        <v>11755</v>
      </c>
      <c r="C26" s="10">
        <v>16206</v>
      </c>
      <c r="D26" s="142">
        <f t="shared" si="3"/>
        <v>137.864738409188</v>
      </c>
      <c r="E26" s="10">
        <v>10500</v>
      </c>
      <c r="F26" s="266">
        <f t="shared" ref="F26:F30" si="4">(C26-E26)/E26*100</f>
        <v>54.3428571428571</v>
      </c>
    </row>
    <row r="27" s="248" customFormat="1" ht="23.45" customHeight="1" spans="1:6">
      <c r="A27" s="267" t="s">
        <v>31</v>
      </c>
      <c r="B27" s="268"/>
      <c r="C27" s="10"/>
      <c r="D27" s="268"/>
      <c r="E27" s="10"/>
      <c r="F27" s="269"/>
    </row>
    <row r="28" s="248" customFormat="1" ht="23.45" customHeight="1" spans="1:6">
      <c r="A28" s="267" t="s">
        <v>32</v>
      </c>
      <c r="B28" s="268">
        <v>278</v>
      </c>
      <c r="C28" s="10">
        <v>190</v>
      </c>
      <c r="D28" s="142">
        <f>C28/B28*100</f>
        <v>68.3453237410072</v>
      </c>
      <c r="E28" s="10">
        <v>266</v>
      </c>
      <c r="F28" s="266">
        <f t="shared" si="4"/>
        <v>-28.5714285714286</v>
      </c>
    </row>
    <row r="29" s="248" customFormat="1" ht="20.25" customHeight="1" spans="1:6">
      <c r="A29" s="267" t="s">
        <v>33</v>
      </c>
      <c r="B29" s="268"/>
      <c r="C29" s="143"/>
      <c r="D29" s="268"/>
      <c r="E29" s="143"/>
      <c r="F29" s="269"/>
    </row>
    <row r="30" s="248" customFormat="1" ht="20.25" customHeight="1" spans="1:6">
      <c r="A30" s="270" t="s">
        <v>34</v>
      </c>
      <c r="B30" s="143">
        <f>B21+B5</f>
        <v>41552</v>
      </c>
      <c r="C30" s="143">
        <f>C5+C21</f>
        <v>41723</v>
      </c>
      <c r="D30" s="142">
        <f>C30/B30*100</f>
        <v>100.411532537543</v>
      </c>
      <c r="E30" s="143">
        <v>37774</v>
      </c>
      <c r="F30" s="266">
        <f t="shared" si="4"/>
        <v>10.4542807221899</v>
      </c>
    </row>
    <row r="31" ht="20.25" customHeight="1" spans="1:6">
      <c r="A31" s="271"/>
      <c r="B31" s="272"/>
      <c r="C31" s="272"/>
      <c r="D31" s="273"/>
      <c r="E31" s="272"/>
      <c r="F31" s="274"/>
    </row>
    <row r="32" ht="20.25" customHeight="1"/>
    <row r="33" ht="20.25" customHeight="1"/>
    <row r="34" ht="20.25" customHeight="1"/>
    <row r="35" ht="24" customHeight="1"/>
  </sheetData>
  <autoFilter xmlns:etc="http://www.wps.cn/officeDocument/2017/etCustomData" ref="A4:F30" etc:filterBottomFollowUsedRange="0">
    <extLst/>
  </autoFilter>
  <mergeCells count="2">
    <mergeCell ref="A2:F2"/>
    <mergeCell ref="A31:F31"/>
  </mergeCells>
  <dataValidations count="1">
    <dataValidation type="decimal" operator="between" allowBlank="1" showInputMessage="1" showErrorMessage="1" sqref="C19 B21 B25 B27 C6:C17 C22:C28">
      <formula1>-99999999999999</formula1>
      <formula2>99999999999999</formula2>
    </dataValidation>
  </dataValidations>
  <printOptions horizontalCentered="1"/>
  <pageMargins left="0.590277777777778" right="0.590277777777778" top="0.786805555555556" bottom="0.786805555555556" header="0.590277777777778" footer="0.5"/>
  <pageSetup paperSize="9" firstPageNumber="14" orientation="portrait" useFirstPageNumber="1" horizontalDpi="600"/>
  <headerFooter>
    <oddFooter>&amp;C&amp;12-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G1348"/>
  <sheetViews>
    <sheetView showGridLines="0" view="pageBreakPreview" zoomScaleNormal="100" workbookViewId="0">
      <pane ySplit="4" topLeftCell="A5" activePane="bottomLeft" state="frozen"/>
      <selection/>
      <selection pane="bottomLeft" activeCell="G5" sqref="G5"/>
    </sheetView>
  </sheetViews>
  <sheetFormatPr defaultColWidth="43.8833333333333" defaultRowHeight="12.75" customHeight="1"/>
  <cols>
    <col min="1" max="1" width="8.65" style="220" customWidth="1"/>
    <col min="2" max="2" width="43.125" style="221" customWidth="1"/>
    <col min="3" max="3" width="7.125" style="222" customWidth="1"/>
    <col min="4" max="4" width="7" style="222" customWidth="1"/>
    <col min="5" max="5" width="10.0916666666667" style="223" customWidth="1"/>
    <col min="6" max="6" width="7.125" style="222" customWidth="1"/>
    <col min="7" max="7" width="7.75" style="223" customWidth="1"/>
    <col min="8" max="8" width="9.13333333333333" style="220" customWidth="1"/>
    <col min="9" max="9" width="14.1333333333333" style="220" customWidth="1"/>
    <col min="10" max="186" width="43.8833333333333" style="220" customWidth="1"/>
    <col min="187" max="215" width="9" style="220" customWidth="1"/>
    <col min="216" max="241" width="43.8833333333333" style="220"/>
    <col min="242" max="16384" width="43.8833333333333" style="172"/>
  </cols>
  <sheetData>
    <row r="1" s="93" customFormat="1" ht="17" customHeight="1" spans="1:241">
      <c r="A1" s="224" t="s">
        <v>35</v>
      </c>
      <c r="B1" s="225"/>
      <c r="C1" s="226"/>
      <c r="D1" s="226"/>
      <c r="E1" s="227"/>
      <c r="F1" s="226"/>
      <c r="G1" s="227"/>
      <c r="H1" s="220"/>
      <c r="I1" s="220"/>
      <c r="J1" s="220"/>
      <c r="K1" s="220"/>
      <c r="L1" s="220"/>
      <c r="M1" s="220"/>
      <c r="N1" s="220"/>
      <c r="O1" s="220"/>
      <c r="P1" s="220"/>
      <c r="Q1" s="220"/>
      <c r="R1" s="220"/>
      <c r="S1" s="220"/>
      <c r="T1" s="220"/>
      <c r="U1" s="220"/>
      <c r="V1" s="220"/>
      <c r="W1" s="220"/>
      <c r="X1" s="220"/>
      <c r="Y1" s="220"/>
      <c r="Z1" s="220"/>
      <c r="AA1" s="220"/>
      <c r="AB1" s="220"/>
      <c r="AC1" s="220"/>
      <c r="AD1" s="220"/>
      <c r="AE1" s="220"/>
      <c r="AF1" s="220"/>
      <c r="AG1" s="220"/>
      <c r="AH1" s="220"/>
      <c r="AI1" s="220"/>
      <c r="AJ1" s="220"/>
      <c r="AK1" s="220"/>
      <c r="AL1" s="220"/>
      <c r="AM1" s="220"/>
      <c r="AN1" s="220"/>
      <c r="AO1" s="220"/>
      <c r="AP1" s="220"/>
      <c r="AQ1" s="220"/>
      <c r="AR1" s="220"/>
      <c r="AS1" s="220"/>
      <c r="AT1" s="220"/>
      <c r="AU1" s="220"/>
      <c r="AV1" s="220"/>
      <c r="AW1" s="220"/>
      <c r="AX1" s="220"/>
      <c r="AY1" s="220"/>
      <c r="AZ1" s="220"/>
      <c r="BA1" s="220"/>
      <c r="BB1" s="220"/>
      <c r="BC1" s="220"/>
      <c r="BD1" s="220"/>
      <c r="BE1" s="220"/>
      <c r="BF1" s="220"/>
      <c r="BG1" s="220"/>
      <c r="BH1" s="220"/>
      <c r="BI1" s="220"/>
      <c r="BJ1" s="220"/>
      <c r="BK1" s="220"/>
      <c r="BL1" s="220"/>
      <c r="BM1" s="220"/>
      <c r="BN1" s="220"/>
      <c r="BO1" s="220"/>
      <c r="BP1" s="220"/>
      <c r="BQ1" s="220"/>
      <c r="BR1" s="220"/>
      <c r="BS1" s="220"/>
      <c r="BT1" s="220"/>
      <c r="BU1" s="220"/>
      <c r="BV1" s="220"/>
      <c r="BW1" s="220"/>
      <c r="BX1" s="220"/>
      <c r="BY1" s="220"/>
      <c r="BZ1" s="220"/>
      <c r="CA1" s="220"/>
      <c r="CB1" s="220"/>
      <c r="CC1" s="220"/>
      <c r="CD1" s="220"/>
      <c r="CE1" s="220"/>
      <c r="CF1" s="220"/>
      <c r="CG1" s="220"/>
      <c r="CH1" s="220"/>
      <c r="CI1" s="220"/>
      <c r="CJ1" s="220"/>
      <c r="CK1" s="220"/>
      <c r="CL1" s="220"/>
      <c r="CM1" s="220"/>
      <c r="CN1" s="220"/>
      <c r="CO1" s="220"/>
      <c r="CP1" s="220"/>
      <c r="CQ1" s="220"/>
      <c r="CR1" s="220"/>
      <c r="CS1" s="220"/>
      <c r="CT1" s="220"/>
      <c r="CU1" s="220"/>
      <c r="CV1" s="220"/>
      <c r="CW1" s="220"/>
      <c r="CX1" s="220"/>
      <c r="CY1" s="220"/>
      <c r="CZ1" s="220"/>
      <c r="DA1" s="220"/>
      <c r="DB1" s="220"/>
      <c r="DC1" s="220"/>
      <c r="DD1" s="220"/>
      <c r="DE1" s="220"/>
      <c r="DF1" s="220"/>
      <c r="DG1" s="220"/>
      <c r="DH1" s="220"/>
      <c r="DI1" s="220"/>
      <c r="DJ1" s="220"/>
      <c r="DK1" s="220"/>
      <c r="DL1" s="220"/>
      <c r="DM1" s="220"/>
      <c r="DN1" s="220"/>
      <c r="DO1" s="220"/>
      <c r="DP1" s="220"/>
      <c r="DQ1" s="220"/>
      <c r="DR1" s="220"/>
      <c r="DS1" s="220"/>
      <c r="DT1" s="220"/>
      <c r="DU1" s="220"/>
      <c r="DV1" s="220"/>
      <c r="DW1" s="220"/>
      <c r="DX1" s="220"/>
      <c r="DY1" s="220"/>
      <c r="DZ1" s="220"/>
      <c r="EA1" s="220"/>
      <c r="EB1" s="220"/>
      <c r="EC1" s="220"/>
      <c r="ED1" s="220"/>
      <c r="EE1" s="220"/>
      <c r="EF1" s="220"/>
      <c r="EG1" s="220"/>
      <c r="EH1" s="220"/>
      <c r="EI1" s="220"/>
      <c r="EJ1" s="220"/>
      <c r="EK1" s="220"/>
      <c r="EL1" s="220"/>
      <c r="EM1" s="220"/>
      <c r="EN1" s="220"/>
      <c r="EO1" s="220"/>
      <c r="EP1" s="220"/>
      <c r="EQ1" s="220"/>
      <c r="ER1" s="220"/>
      <c r="ES1" s="220"/>
      <c r="ET1" s="220"/>
      <c r="EU1" s="220"/>
      <c r="EV1" s="220"/>
      <c r="EW1" s="220"/>
      <c r="EX1" s="220"/>
      <c r="EY1" s="220"/>
      <c r="EZ1" s="220"/>
      <c r="FA1" s="220"/>
      <c r="FB1" s="220"/>
      <c r="FC1" s="220"/>
      <c r="FD1" s="220"/>
      <c r="FE1" s="220"/>
      <c r="FF1" s="220"/>
      <c r="FG1" s="220"/>
      <c r="FH1" s="220"/>
      <c r="FI1" s="220"/>
      <c r="FJ1" s="220"/>
      <c r="FK1" s="220"/>
      <c r="FL1" s="220"/>
      <c r="FM1" s="220"/>
      <c r="FN1" s="220"/>
      <c r="FO1" s="220"/>
      <c r="FP1" s="220"/>
      <c r="FQ1" s="220"/>
      <c r="FR1" s="220"/>
      <c r="FS1" s="220"/>
      <c r="FT1" s="220"/>
      <c r="FU1" s="220"/>
      <c r="FV1" s="220"/>
      <c r="FW1" s="220"/>
      <c r="FX1" s="220"/>
      <c r="FY1" s="220"/>
      <c r="FZ1" s="220"/>
      <c r="GA1" s="220"/>
      <c r="GB1" s="220"/>
      <c r="GC1" s="220"/>
      <c r="GD1" s="220"/>
      <c r="GE1" s="220"/>
      <c r="GF1" s="220"/>
      <c r="GG1" s="220"/>
      <c r="GH1" s="220"/>
      <c r="GI1" s="220"/>
      <c r="GJ1" s="220"/>
      <c r="GK1" s="220"/>
      <c r="GL1" s="220"/>
      <c r="GM1" s="220"/>
      <c r="GN1" s="220"/>
      <c r="GO1" s="220"/>
      <c r="GP1" s="220"/>
      <c r="GQ1" s="220"/>
      <c r="GR1" s="220"/>
      <c r="GS1" s="220"/>
      <c r="GT1" s="220"/>
      <c r="GU1" s="220"/>
      <c r="GV1" s="220"/>
      <c r="GW1" s="220"/>
      <c r="GX1" s="220"/>
      <c r="GY1" s="220"/>
      <c r="GZ1" s="220"/>
      <c r="HA1" s="220"/>
      <c r="HB1" s="220"/>
      <c r="HC1" s="220"/>
      <c r="HD1" s="220"/>
      <c r="HE1" s="220"/>
      <c r="HF1" s="220"/>
      <c r="HG1" s="220"/>
      <c r="HH1" s="220"/>
      <c r="HI1" s="220"/>
      <c r="HJ1" s="220"/>
      <c r="HK1" s="220"/>
      <c r="HL1" s="220"/>
      <c r="HM1" s="220"/>
      <c r="HN1" s="220"/>
      <c r="HO1" s="220"/>
      <c r="HP1" s="220"/>
      <c r="HQ1" s="220"/>
      <c r="HR1" s="220"/>
      <c r="HS1" s="220"/>
      <c r="HT1" s="220"/>
      <c r="HU1" s="220"/>
      <c r="HV1" s="220"/>
      <c r="HW1" s="220"/>
      <c r="HX1" s="220"/>
      <c r="HY1" s="220"/>
      <c r="HZ1" s="220"/>
      <c r="IA1" s="220"/>
      <c r="IB1" s="220"/>
      <c r="IC1" s="220"/>
      <c r="ID1" s="220"/>
      <c r="IE1" s="220"/>
      <c r="IF1" s="220"/>
      <c r="IG1" s="220"/>
    </row>
    <row r="2" ht="20" customHeight="1" spans="1:241">
      <c r="A2" s="17" t="s">
        <v>36</v>
      </c>
      <c r="B2" s="17"/>
      <c r="C2" s="17"/>
      <c r="D2" s="17"/>
      <c r="E2" s="17"/>
      <c r="F2" s="17"/>
      <c r="G2" s="17"/>
    </row>
    <row r="3" ht="13" customHeight="1" spans="1:241">
      <c r="A3" s="18"/>
      <c r="B3" s="19"/>
      <c r="C3" s="20"/>
      <c r="D3" s="20"/>
      <c r="E3" s="20"/>
      <c r="F3" s="21" t="s">
        <v>2</v>
      </c>
      <c r="G3" s="21"/>
    </row>
    <row r="4" ht="25" customHeight="1" spans="1:241">
      <c r="A4" s="7" t="s">
        <v>37</v>
      </c>
      <c r="B4" s="22" t="s">
        <v>3</v>
      </c>
      <c r="C4" s="23" t="s">
        <v>38</v>
      </c>
      <c r="D4" s="23" t="s">
        <v>5</v>
      </c>
      <c r="E4" s="24" t="s">
        <v>6</v>
      </c>
      <c r="F4" s="23" t="s">
        <v>7</v>
      </c>
      <c r="G4" s="24" t="s">
        <v>8</v>
      </c>
    </row>
    <row r="5" ht="21" customHeight="1" spans="1:241">
      <c r="A5" s="228"/>
      <c r="B5" s="229" t="s">
        <v>39</v>
      </c>
      <c r="C5" s="230">
        <v>340370.3631375</v>
      </c>
      <c r="D5" s="230">
        <f>SUM(D6,D248,D288,D307,D397,D449,D505,D562,D691,D778,D850,D873,D981,D1034,D1098,D1118,D1148,D1158,D1203,D1226,D1271,D1321,D1324,D1337)</f>
        <v>276168</v>
      </c>
      <c r="E5" s="231">
        <f t="shared" ref="E5:E8" si="0">D5/C5*100</f>
        <v>81.1374990038236</v>
      </c>
      <c r="F5" s="13">
        <v>313996</v>
      </c>
      <c r="G5" s="231">
        <f>(D5-F5)/F5*100</f>
        <v>-12.0472872265889</v>
      </c>
    </row>
    <row r="6" ht="19.5" customHeight="1" spans="1:241">
      <c r="A6" s="232">
        <v>201</v>
      </c>
      <c r="B6" s="104" t="s">
        <v>40</v>
      </c>
      <c r="C6" s="233">
        <v>36105.049308</v>
      </c>
      <c r="D6" s="233">
        <f>D7+D19+D28+D39+D50+D61+D72+D80+D89+D102+D111+D122+D134+D141+D149+D155+D162+D169+D176+D183+D190+D198+D204+D210+D217+D232+D239+D245</f>
        <v>34550</v>
      </c>
      <c r="E6" s="234">
        <f t="shared" si="0"/>
        <v>95.6929866104477</v>
      </c>
      <c r="F6" s="214">
        <v>30906</v>
      </c>
      <c r="G6" s="234">
        <f>(D6-F6)/F6*100</f>
        <v>11.7905908237883</v>
      </c>
    </row>
    <row r="7" ht="19.5" customHeight="1" spans="1:241">
      <c r="A7" s="232">
        <v>20101</v>
      </c>
      <c r="B7" s="104" t="s">
        <v>41</v>
      </c>
      <c r="C7" s="233">
        <v>570</v>
      </c>
      <c r="D7" s="233">
        <f>SUM(D8:D18)</f>
        <v>570</v>
      </c>
      <c r="E7" s="234">
        <f t="shared" si="0"/>
        <v>100</v>
      </c>
      <c r="F7" s="214">
        <v>576</v>
      </c>
      <c r="G7" s="234">
        <f>(D7-F7)/F7*100</f>
        <v>-1.04166666666667</v>
      </c>
    </row>
    <row r="8" ht="19.5" customHeight="1" spans="1:241">
      <c r="A8" s="232">
        <v>2010101</v>
      </c>
      <c r="B8" s="111" t="s">
        <v>42</v>
      </c>
      <c r="C8" s="233">
        <v>570</v>
      </c>
      <c r="D8" s="233">
        <v>570</v>
      </c>
      <c r="E8" s="234">
        <f t="shared" si="0"/>
        <v>100</v>
      </c>
      <c r="F8" s="214">
        <v>576</v>
      </c>
      <c r="G8" s="234">
        <f>(D8-F8)/F8*100</f>
        <v>-1.04166666666667</v>
      </c>
    </row>
    <row r="9" ht="19.5" customHeight="1" spans="1:241">
      <c r="A9" s="232">
        <v>2010102</v>
      </c>
      <c r="B9" s="111" t="s">
        <v>43</v>
      </c>
      <c r="C9" s="233"/>
      <c r="D9" s="233"/>
      <c r="E9" s="235"/>
      <c r="F9" s="214"/>
      <c r="G9" s="235"/>
    </row>
    <row r="10" ht="19.5" customHeight="1" spans="1:241">
      <c r="A10" s="232">
        <v>2010103</v>
      </c>
      <c r="B10" s="111" t="s">
        <v>44</v>
      </c>
      <c r="C10" s="233"/>
      <c r="D10" s="233"/>
      <c r="E10" s="235"/>
      <c r="F10" s="214"/>
      <c r="G10" s="235"/>
    </row>
    <row r="11" ht="19.5" customHeight="1" spans="1:241">
      <c r="A11" s="232">
        <v>2010104</v>
      </c>
      <c r="B11" s="111" t="s">
        <v>45</v>
      </c>
      <c r="C11" s="233"/>
      <c r="D11" s="233"/>
      <c r="E11" s="235"/>
      <c r="F11" s="214"/>
      <c r="G11" s="235"/>
    </row>
    <row r="12" ht="19.5" customHeight="1" spans="1:241">
      <c r="A12" s="232">
        <v>2010105</v>
      </c>
      <c r="B12" s="111" t="s">
        <v>46</v>
      </c>
      <c r="C12" s="233"/>
      <c r="D12" s="233"/>
      <c r="E12" s="235"/>
      <c r="F12" s="214"/>
      <c r="G12" s="235"/>
    </row>
    <row r="13" ht="19.5" customHeight="1" spans="1:241">
      <c r="A13" s="232">
        <v>2010106</v>
      </c>
      <c r="B13" s="111" t="s">
        <v>47</v>
      </c>
      <c r="C13" s="233"/>
      <c r="D13" s="233"/>
      <c r="E13" s="235"/>
      <c r="F13" s="214"/>
      <c r="G13" s="235"/>
    </row>
    <row r="14" ht="19.5" customHeight="1" spans="1:241">
      <c r="A14" s="232">
        <v>2010107</v>
      </c>
      <c r="B14" s="111" t="s">
        <v>48</v>
      </c>
      <c r="C14" s="233"/>
      <c r="D14" s="233"/>
      <c r="E14" s="235"/>
      <c r="F14" s="214"/>
      <c r="G14" s="235"/>
    </row>
    <row r="15" ht="19.5" customHeight="1" spans="1:241">
      <c r="A15" s="232">
        <v>2010108</v>
      </c>
      <c r="B15" s="111" t="s">
        <v>49</v>
      </c>
      <c r="C15" s="233"/>
      <c r="D15" s="233"/>
      <c r="E15" s="235"/>
      <c r="F15" s="214"/>
      <c r="G15" s="235"/>
    </row>
    <row r="16" ht="19.5" customHeight="1" spans="1:241">
      <c r="A16" s="232">
        <v>2010109</v>
      </c>
      <c r="B16" s="111" t="s">
        <v>50</v>
      </c>
      <c r="C16" s="233"/>
      <c r="D16" s="233"/>
      <c r="E16" s="235"/>
      <c r="F16" s="214"/>
      <c r="G16" s="235"/>
    </row>
    <row r="17" ht="19.5" customHeight="1" spans="1:7">
      <c r="A17" s="232">
        <v>2010150</v>
      </c>
      <c r="B17" s="111" t="s">
        <v>51</v>
      </c>
      <c r="C17" s="233"/>
      <c r="D17" s="233"/>
      <c r="E17" s="235"/>
      <c r="F17" s="214"/>
      <c r="G17" s="235"/>
    </row>
    <row r="18" ht="19.5" customHeight="1" spans="1:7">
      <c r="A18" s="232">
        <v>2010199</v>
      </c>
      <c r="B18" s="111" t="s">
        <v>52</v>
      </c>
      <c r="C18" s="233"/>
      <c r="D18" s="233"/>
      <c r="E18" s="235"/>
      <c r="F18" s="214"/>
      <c r="G18" s="235"/>
    </row>
    <row r="19" ht="19.5" customHeight="1" spans="1:7">
      <c r="A19" s="232">
        <v>20102</v>
      </c>
      <c r="B19" s="104" t="s">
        <v>53</v>
      </c>
      <c r="C19" s="233">
        <v>672</v>
      </c>
      <c r="D19" s="233">
        <f>SUM(D20:D27)</f>
        <v>672</v>
      </c>
      <c r="E19" s="234">
        <f>D19/C19*100</f>
        <v>100</v>
      </c>
      <c r="F19" s="214">
        <v>659</v>
      </c>
      <c r="G19" s="234">
        <f>(D19-F19)/F19*100</f>
        <v>1.97268588770865</v>
      </c>
    </row>
    <row r="20" ht="19.5" customHeight="1" spans="1:7">
      <c r="A20" s="232">
        <v>2010201</v>
      </c>
      <c r="B20" s="111" t="s">
        <v>42</v>
      </c>
      <c r="C20" s="233">
        <v>672</v>
      </c>
      <c r="D20" s="233">
        <v>672</v>
      </c>
      <c r="E20" s="234">
        <f>D20/C20*100</f>
        <v>100</v>
      </c>
      <c r="F20" s="214">
        <v>656</v>
      </c>
      <c r="G20" s="234">
        <f>(D20-F20)/F20*100</f>
        <v>2.4390243902439</v>
      </c>
    </row>
    <row r="21" ht="19.5" customHeight="1" spans="1:7">
      <c r="A21" s="232">
        <v>2010202</v>
      </c>
      <c r="B21" s="111" t="s">
        <v>43</v>
      </c>
      <c r="C21" s="233"/>
      <c r="D21" s="233"/>
      <c r="E21" s="235"/>
      <c r="F21" s="214"/>
      <c r="G21" s="235"/>
    </row>
    <row r="22" ht="19.5" customHeight="1" spans="1:7">
      <c r="A22" s="232">
        <v>2010203</v>
      </c>
      <c r="B22" s="111" t="s">
        <v>44</v>
      </c>
      <c r="C22" s="233"/>
      <c r="D22" s="233"/>
      <c r="E22" s="235"/>
      <c r="F22" s="214"/>
      <c r="G22" s="235"/>
    </row>
    <row r="23" ht="19.5" customHeight="1" spans="1:7">
      <c r="A23" s="232">
        <v>2010204</v>
      </c>
      <c r="B23" s="111" t="s">
        <v>54</v>
      </c>
      <c r="C23" s="233"/>
      <c r="D23" s="233"/>
      <c r="E23" s="235"/>
      <c r="F23" s="214"/>
      <c r="G23" s="235"/>
    </row>
    <row r="24" ht="19.5" customHeight="1" spans="1:7">
      <c r="A24" s="232">
        <v>2010205</v>
      </c>
      <c r="B24" s="111" t="s">
        <v>55</v>
      </c>
      <c r="C24" s="233"/>
      <c r="D24" s="233"/>
      <c r="E24" s="235"/>
      <c r="F24" s="214"/>
      <c r="G24" s="235"/>
    </row>
    <row r="25" ht="19.5" customHeight="1" spans="1:7">
      <c r="A25" s="232">
        <v>2010206</v>
      </c>
      <c r="B25" s="111" t="s">
        <v>56</v>
      </c>
      <c r="C25" s="233"/>
      <c r="D25" s="233"/>
      <c r="E25" s="235"/>
      <c r="F25" s="214"/>
      <c r="G25" s="235"/>
    </row>
    <row r="26" ht="19.5" customHeight="1" spans="1:7">
      <c r="A26" s="232">
        <v>2010250</v>
      </c>
      <c r="B26" s="111" t="s">
        <v>51</v>
      </c>
      <c r="C26" s="233"/>
      <c r="D26" s="233"/>
      <c r="E26" s="235"/>
      <c r="F26" s="214"/>
      <c r="G26" s="235"/>
    </row>
    <row r="27" ht="19.5" customHeight="1" spans="1:7">
      <c r="A27" s="232">
        <v>2010299</v>
      </c>
      <c r="B27" s="111" t="s">
        <v>57</v>
      </c>
      <c r="C27" s="233"/>
      <c r="D27" s="233"/>
      <c r="E27" s="235"/>
      <c r="F27" s="214"/>
      <c r="G27" s="235"/>
    </row>
    <row r="28" ht="19.5" customHeight="1" spans="1:7">
      <c r="A28" s="232">
        <v>20103</v>
      </c>
      <c r="B28" s="104" t="s">
        <v>58</v>
      </c>
      <c r="C28" s="233">
        <v>22758.138471</v>
      </c>
      <c r="D28" s="233">
        <f>SUM(D29:D38)</f>
        <v>22195</v>
      </c>
      <c r="E28" s="234">
        <f>D28/C28*100</f>
        <v>97.5255512584318</v>
      </c>
      <c r="F28" s="214">
        <v>15665</v>
      </c>
      <c r="G28" s="234">
        <f>(D28-F28)/F28*100</f>
        <v>41.6852856686882</v>
      </c>
    </row>
    <row r="29" ht="19.5" customHeight="1" spans="1:7">
      <c r="A29" s="232" t="s">
        <v>59</v>
      </c>
      <c r="B29" s="111" t="s">
        <v>42</v>
      </c>
      <c r="C29" s="233">
        <v>22729.138471</v>
      </c>
      <c r="D29" s="233">
        <v>22166</v>
      </c>
      <c r="E29" s="234">
        <f>D29/C29*100</f>
        <v>97.5223941210156</v>
      </c>
      <c r="F29" s="214">
        <v>15657</v>
      </c>
      <c r="G29" s="234">
        <f>(D29-F29)/F29*100</f>
        <v>41.5724596027336</v>
      </c>
    </row>
    <row r="30" ht="19.5" customHeight="1" spans="1:7">
      <c r="A30" s="232">
        <v>2010302</v>
      </c>
      <c r="B30" s="111" t="s">
        <v>43</v>
      </c>
      <c r="C30" s="233"/>
      <c r="D30" s="233"/>
      <c r="E30" s="235"/>
      <c r="F30" s="214"/>
      <c r="G30" s="235"/>
    </row>
    <row r="31" ht="19.5" customHeight="1" spans="1:7">
      <c r="A31" s="232">
        <v>2010303</v>
      </c>
      <c r="B31" s="111" t="s">
        <v>44</v>
      </c>
      <c r="C31" s="233"/>
      <c r="D31" s="233"/>
      <c r="E31" s="235"/>
      <c r="F31" s="214"/>
      <c r="G31" s="235"/>
    </row>
    <row r="32" ht="19.5" customHeight="1" spans="1:7">
      <c r="A32" s="232">
        <v>2010304</v>
      </c>
      <c r="B32" s="111" t="s">
        <v>60</v>
      </c>
      <c r="C32" s="233"/>
      <c r="D32" s="233"/>
      <c r="E32" s="235"/>
      <c r="F32" s="214"/>
      <c r="G32" s="235"/>
    </row>
    <row r="33" ht="19.5" customHeight="1" spans="1:7">
      <c r="A33" s="232">
        <v>2010305</v>
      </c>
      <c r="B33" s="111" t="s">
        <v>61</v>
      </c>
      <c r="C33" s="233"/>
      <c r="D33" s="233"/>
      <c r="E33" s="235"/>
      <c r="F33" s="214"/>
      <c r="G33" s="235"/>
    </row>
    <row r="34" ht="19.5" customHeight="1" spans="1:7">
      <c r="A34" s="232">
        <v>2010306</v>
      </c>
      <c r="B34" s="111" t="s">
        <v>62</v>
      </c>
      <c r="C34" s="233"/>
      <c r="D34" s="233"/>
      <c r="E34" s="235"/>
      <c r="F34" s="214"/>
      <c r="G34" s="235"/>
    </row>
    <row r="35" ht="19.5" customHeight="1" spans="1:7">
      <c r="A35" s="232">
        <v>2010308</v>
      </c>
      <c r="B35" s="111" t="s">
        <v>63</v>
      </c>
      <c r="C35" s="236"/>
      <c r="D35" s="233"/>
      <c r="E35" s="237"/>
      <c r="F35" s="238"/>
      <c r="G35" s="237"/>
    </row>
    <row r="36" ht="19.5" customHeight="1" spans="1:7">
      <c r="A36" s="232">
        <v>2010309</v>
      </c>
      <c r="B36" s="111" t="s">
        <v>64</v>
      </c>
      <c r="C36" s="233"/>
      <c r="D36" s="233"/>
      <c r="E36" s="235"/>
      <c r="F36" s="214"/>
      <c r="G36" s="235"/>
    </row>
    <row r="37" ht="19.5" customHeight="1" spans="1:7">
      <c r="A37" s="232">
        <v>2010350</v>
      </c>
      <c r="B37" s="111" t="s">
        <v>51</v>
      </c>
      <c r="C37" s="233">
        <v>29</v>
      </c>
      <c r="D37" s="233">
        <v>29</v>
      </c>
      <c r="E37" s="234">
        <f>D37/C37*100</f>
        <v>100</v>
      </c>
      <c r="F37" s="214"/>
      <c r="G37" s="235"/>
    </row>
    <row r="38" ht="24" customHeight="1" spans="1:7">
      <c r="A38" s="232">
        <v>2010399</v>
      </c>
      <c r="B38" s="111" t="s">
        <v>65</v>
      </c>
      <c r="C38" s="233"/>
      <c r="D38" s="233"/>
      <c r="E38" s="235"/>
      <c r="F38" s="214"/>
      <c r="G38" s="235"/>
    </row>
    <row r="39" ht="19.5" customHeight="1" spans="1:7">
      <c r="A39" s="232">
        <v>20104</v>
      </c>
      <c r="B39" s="104" t="s">
        <v>66</v>
      </c>
      <c r="C39" s="233">
        <v>1694.94309</v>
      </c>
      <c r="D39" s="233">
        <f>SUM(D40:D49)</f>
        <v>1299</v>
      </c>
      <c r="E39" s="234">
        <f>D39/C39*100</f>
        <v>76.639741337864</v>
      </c>
      <c r="F39" s="214">
        <v>3662</v>
      </c>
      <c r="G39" s="234">
        <f>(D39-F39)/F39*100</f>
        <v>-64.5275805570726</v>
      </c>
    </row>
    <row r="40" ht="19.5" customHeight="1" spans="1:7">
      <c r="A40" s="232" t="s">
        <v>67</v>
      </c>
      <c r="B40" s="111" t="s">
        <v>42</v>
      </c>
      <c r="C40" s="233">
        <v>1488.97809</v>
      </c>
      <c r="D40" s="233">
        <v>1195</v>
      </c>
      <c r="E40" s="234">
        <f>D40/C40*100</f>
        <v>80.2563857739505</v>
      </c>
      <c r="F40" s="214">
        <v>3660</v>
      </c>
      <c r="G40" s="234">
        <f>(D40-F40)/F40*100</f>
        <v>-67.3497267759563</v>
      </c>
    </row>
    <row r="41" ht="19.5" customHeight="1" spans="1:7">
      <c r="A41" s="232">
        <v>2010402</v>
      </c>
      <c r="B41" s="111" t="s">
        <v>43</v>
      </c>
      <c r="C41" s="233"/>
      <c r="D41" s="233"/>
      <c r="E41" s="235"/>
      <c r="F41" s="214"/>
      <c r="G41" s="235"/>
    </row>
    <row r="42" ht="19.5" customHeight="1" spans="1:7">
      <c r="A42" s="232">
        <v>2010403</v>
      </c>
      <c r="B42" s="111" t="s">
        <v>44</v>
      </c>
      <c r="C42" s="233"/>
      <c r="D42" s="233"/>
      <c r="E42" s="235"/>
      <c r="F42" s="214"/>
      <c r="G42" s="235"/>
    </row>
    <row r="43" ht="19.5" customHeight="1" spans="1:7">
      <c r="A43" s="232">
        <v>2010404</v>
      </c>
      <c r="B43" s="111" t="s">
        <v>68</v>
      </c>
      <c r="C43" s="233"/>
      <c r="D43" s="233"/>
      <c r="E43" s="235"/>
      <c r="F43" s="214"/>
      <c r="G43" s="235"/>
    </row>
    <row r="44" ht="19.5" customHeight="1" spans="1:7">
      <c r="A44" s="232">
        <v>2010405</v>
      </c>
      <c r="B44" s="111" t="s">
        <v>69</v>
      </c>
      <c r="C44" s="233"/>
      <c r="D44" s="233"/>
      <c r="E44" s="235"/>
      <c r="F44" s="214"/>
      <c r="G44" s="235"/>
    </row>
    <row r="45" ht="19.5" customHeight="1" spans="1:7">
      <c r="A45" s="232">
        <v>2010406</v>
      </c>
      <c r="B45" s="111" t="s">
        <v>70</v>
      </c>
      <c r="C45" s="233"/>
      <c r="D45" s="233"/>
      <c r="E45" s="235"/>
      <c r="F45" s="214"/>
      <c r="G45" s="235"/>
    </row>
    <row r="46" ht="19.5" customHeight="1" spans="1:7">
      <c r="A46" s="232">
        <v>2010407</v>
      </c>
      <c r="B46" s="111" t="s">
        <v>71</v>
      </c>
      <c r="C46" s="233"/>
      <c r="D46" s="233"/>
      <c r="E46" s="235"/>
      <c r="F46" s="214"/>
      <c r="G46" s="235"/>
    </row>
    <row r="47" ht="19.5" customHeight="1" spans="1:7">
      <c r="A47" s="232">
        <v>2010408</v>
      </c>
      <c r="B47" s="111" t="s">
        <v>72</v>
      </c>
      <c r="C47" s="233">
        <v>5.965</v>
      </c>
      <c r="D47" s="233">
        <v>4</v>
      </c>
      <c r="E47" s="234">
        <f>D47/C47*100</f>
        <v>67.0578373847443</v>
      </c>
      <c r="F47" s="214">
        <v>2</v>
      </c>
      <c r="G47" s="234">
        <f>(D47-F47)/F47*100</f>
        <v>100</v>
      </c>
    </row>
    <row r="48" ht="19.5" customHeight="1" spans="1:7">
      <c r="A48" s="232">
        <v>2010450</v>
      </c>
      <c r="B48" s="111" t="s">
        <v>51</v>
      </c>
      <c r="C48" s="233"/>
      <c r="D48" s="233"/>
      <c r="E48" s="235"/>
      <c r="F48" s="214"/>
      <c r="G48" s="235"/>
    </row>
    <row r="49" ht="19.5" customHeight="1" spans="1:7">
      <c r="A49" s="232">
        <v>2010499</v>
      </c>
      <c r="B49" s="111" t="s">
        <v>73</v>
      </c>
      <c r="C49" s="233">
        <v>200</v>
      </c>
      <c r="D49" s="233">
        <v>100</v>
      </c>
      <c r="E49" s="234">
        <f>D49/C49*100</f>
        <v>50</v>
      </c>
      <c r="F49" s="214"/>
      <c r="G49" s="235"/>
    </row>
    <row r="50" ht="19.5" customHeight="1" spans="1:7">
      <c r="A50" s="232">
        <v>20105</v>
      </c>
      <c r="B50" s="104" t="s">
        <v>74</v>
      </c>
      <c r="C50" s="233">
        <v>310.03967</v>
      </c>
      <c r="D50" s="233">
        <f>SUM(D51:D60)</f>
        <v>310</v>
      </c>
      <c r="E50" s="234">
        <f>D50/C50*100</f>
        <v>99.9872048631712</v>
      </c>
      <c r="F50" s="214">
        <v>281</v>
      </c>
      <c r="G50" s="234">
        <f>(D50-F50)/F50*100</f>
        <v>10.3202846975089</v>
      </c>
    </row>
    <row r="51" ht="19.5" customHeight="1" spans="1:7">
      <c r="A51" s="232">
        <v>2010501</v>
      </c>
      <c r="B51" s="111" t="s">
        <v>42</v>
      </c>
      <c r="C51" s="233">
        <v>310.03967</v>
      </c>
      <c r="D51" s="233">
        <v>310</v>
      </c>
      <c r="E51" s="234">
        <f>D51/C51*100</f>
        <v>99.9872048631712</v>
      </c>
      <c r="F51" s="214">
        <v>267</v>
      </c>
      <c r="G51" s="234">
        <f>(D51-F51)/F51*100</f>
        <v>16.1048689138577</v>
      </c>
    </row>
    <row r="52" ht="19.5" customHeight="1" spans="1:7">
      <c r="A52" s="232">
        <v>2010502</v>
      </c>
      <c r="B52" s="111" t="s">
        <v>43</v>
      </c>
      <c r="C52" s="233"/>
      <c r="D52" s="233"/>
      <c r="E52" s="235"/>
      <c r="F52" s="214"/>
      <c r="G52" s="235"/>
    </row>
    <row r="53" ht="19.5" customHeight="1" spans="1:7">
      <c r="A53" s="232">
        <v>2010503</v>
      </c>
      <c r="B53" s="111" t="s">
        <v>44</v>
      </c>
      <c r="C53" s="233"/>
      <c r="D53" s="233"/>
      <c r="E53" s="235"/>
      <c r="F53" s="214"/>
      <c r="G53" s="235"/>
    </row>
    <row r="54" ht="19.5" customHeight="1" spans="1:7">
      <c r="A54" s="232">
        <v>2010504</v>
      </c>
      <c r="B54" s="111" t="s">
        <v>75</v>
      </c>
      <c r="C54" s="233"/>
      <c r="D54" s="233"/>
      <c r="E54" s="235"/>
      <c r="F54" s="214"/>
      <c r="G54" s="235"/>
    </row>
    <row r="55" ht="19.5" customHeight="1" spans="1:7">
      <c r="A55" s="232">
        <v>2010505</v>
      </c>
      <c r="B55" s="111" t="s">
        <v>76</v>
      </c>
      <c r="C55" s="233"/>
      <c r="D55" s="233"/>
      <c r="E55" s="235"/>
      <c r="F55" s="214"/>
      <c r="G55" s="235"/>
    </row>
    <row r="56" ht="19.5" customHeight="1" spans="1:7">
      <c r="A56" s="232">
        <v>2010506</v>
      </c>
      <c r="B56" s="111" t="s">
        <v>77</v>
      </c>
      <c r="C56" s="233"/>
      <c r="D56" s="233"/>
      <c r="E56" s="235"/>
      <c r="F56" s="214"/>
      <c r="G56" s="235"/>
    </row>
    <row r="57" ht="19.5" customHeight="1" spans="1:7">
      <c r="A57" s="232">
        <v>2010507</v>
      </c>
      <c r="B57" s="111" t="s">
        <v>78</v>
      </c>
      <c r="C57" s="233"/>
      <c r="D57" s="233"/>
      <c r="E57" s="235"/>
      <c r="F57" s="214"/>
      <c r="G57" s="235"/>
    </row>
    <row r="58" ht="19.5" customHeight="1" spans="1:7">
      <c r="A58" s="232">
        <v>2010508</v>
      </c>
      <c r="B58" s="111" t="s">
        <v>79</v>
      </c>
      <c r="C58" s="233"/>
      <c r="D58" s="233"/>
      <c r="E58" s="235"/>
      <c r="F58" s="214"/>
      <c r="G58" s="235"/>
    </row>
    <row r="59" ht="19.5" customHeight="1" spans="1:7">
      <c r="A59" s="232">
        <v>2010550</v>
      </c>
      <c r="B59" s="111" t="s">
        <v>51</v>
      </c>
      <c r="C59" s="233"/>
      <c r="D59" s="233"/>
      <c r="E59" s="235"/>
      <c r="F59" s="214"/>
      <c r="G59" s="235"/>
    </row>
    <row r="60" ht="19.5" customHeight="1" spans="1:7">
      <c r="A60" s="232">
        <v>2010599</v>
      </c>
      <c r="B60" s="111" t="s">
        <v>80</v>
      </c>
      <c r="C60" s="233"/>
      <c r="D60" s="233"/>
      <c r="E60" s="235"/>
      <c r="F60" s="214"/>
      <c r="G60" s="235"/>
    </row>
    <row r="61" ht="19.5" customHeight="1" spans="1:7">
      <c r="A61" s="232">
        <v>20106</v>
      </c>
      <c r="B61" s="104" t="s">
        <v>81</v>
      </c>
      <c r="C61" s="233">
        <v>1142.735539</v>
      </c>
      <c r="D61" s="233">
        <f>SUM(D62:D71)</f>
        <v>1005</v>
      </c>
      <c r="E61" s="234">
        <f>D61/C61*100</f>
        <v>87.9468578424951</v>
      </c>
      <c r="F61" s="214">
        <v>1692</v>
      </c>
      <c r="G61" s="234">
        <f>(D61-F61)/F61*100</f>
        <v>-40.6028368794326</v>
      </c>
    </row>
    <row r="62" ht="19.5" customHeight="1" spans="1:7">
      <c r="A62" s="232">
        <v>2010601</v>
      </c>
      <c r="B62" s="111" t="s">
        <v>42</v>
      </c>
      <c r="C62" s="233">
        <v>1032.735539</v>
      </c>
      <c r="D62" s="233">
        <v>1005</v>
      </c>
      <c r="E62" s="234">
        <f>D62/C62*100</f>
        <v>97.3143619104213</v>
      </c>
      <c r="F62" s="214">
        <v>1662</v>
      </c>
      <c r="G62" s="234">
        <f>(D62-F62)/F62*100</f>
        <v>-39.5306859205776</v>
      </c>
    </row>
    <row r="63" ht="19.5" customHeight="1" spans="1:7">
      <c r="A63" s="232">
        <v>2010602</v>
      </c>
      <c r="B63" s="111" t="s">
        <v>43</v>
      </c>
      <c r="C63" s="233"/>
      <c r="D63" s="233"/>
      <c r="E63" s="235"/>
      <c r="F63" s="214"/>
      <c r="G63" s="235"/>
    </row>
    <row r="64" ht="19.5" customHeight="1" spans="1:7">
      <c r="A64" s="232">
        <v>2010603</v>
      </c>
      <c r="B64" s="111" t="s">
        <v>44</v>
      </c>
      <c r="C64" s="233"/>
      <c r="D64" s="233"/>
      <c r="E64" s="235"/>
      <c r="F64" s="214"/>
      <c r="G64" s="235"/>
    </row>
    <row r="65" ht="19.5" customHeight="1" spans="1:7">
      <c r="A65" s="232">
        <v>2010604</v>
      </c>
      <c r="B65" s="111" t="s">
        <v>82</v>
      </c>
      <c r="C65" s="233"/>
      <c r="D65" s="233"/>
      <c r="E65" s="235"/>
      <c r="F65" s="214"/>
      <c r="G65" s="235"/>
    </row>
    <row r="66" ht="19.5" customHeight="1" spans="1:7">
      <c r="A66" s="232">
        <v>2010605</v>
      </c>
      <c r="B66" s="111" t="s">
        <v>83</v>
      </c>
      <c r="C66" s="233"/>
      <c r="D66" s="233"/>
      <c r="E66" s="235"/>
      <c r="F66" s="214"/>
      <c r="G66" s="235"/>
    </row>
    <row r="67" ht="19.5" customHeight="1" spans="1:7">
      <c r="A67" s="232">
        <v>2010606</v>
      </c>
      <c r="B67" s="111" t="s">
        <v>84</v>
      </c>
      <c r="C67" s="233"/>
      <c r="D67" s="233"/>
      <c r="E67" s="235"/>
      <c r="F67" s="214"/>
      <c r="G67" s="235"/>
    </row>
    <row r="68" ht="19.5" customHeight="1" spans="1:7">
      <c r="A68" s="232">
        <v>2010607</v>
      </c>
      <c r="B68" s="111" t="s">
        <v>85</v>
      </c>
      <c r="C68" s="233"/>
      <c r="D68" s="233"/>
      <c r="E68" s="235"/>
      <c r="F68" s="214"/>
      <c r="G68" s="235"/>
    </row>
    <row r="69" ht="19.5" customHeight="1" spans="1:7">
      <c r="A69" s="232">
        <v>2010608</v>
      </c>
      <c r="B69" s="111" t="s">
        <v>86</v>
      </c>
      <c r="C69" s="233"/>
      <c r="D69" s="233"/>
      <c r="E69" s="235"/>
      <c r="F69" s="214"/>
      <c r="G69" s="235"/>
    </row>
    <row r="70" ht="19.5" customHeight="1" spans="1:7">
      <c r="A70" s="232">
        <v>2010650</v>
      </c>
      <c r="B70" s="111" t="s">
        <v>51</v>
      </c>
      <c r="C70" s="233"/>
      <c r="D70" s="233"/>
      <c r="E70" s="235"/>
      <c r="F70" s="214"/>
      <c r="G70" s="235"/>
    </row>
    <row r="71" ht="19.5" customHeight="1" spans="1:7">
      <c r="A71" s="232">
        <v>2010699</v>
      </c>
      <c r="B71" s="111" t="s">
        <v>87</v>
      </c>
      <c r="C71" s="233">
        <v>110</v>
      </c>
      <c r="D71" s="233"/>
      <c r="E71" s="235"/>
      <c r="F71" s="214"/>
      <c r="G71" s="235"/>
    </row>
    <row r="72" ht="19.5" customHeight="1" spans="1:7">
      <c r="A72" s="232">
        <v>20107</v>
      </c>
      <c r="B72" s="104" t="s">
        <v>88</v>
      </c>
      <c r="C72" s="233">
        <v>300</v>
      </c>
      <c r="D72" s="233">
        <f>SUM(D73:D79)</f>
        <v>300</v>
      </c>
      <c r="E72" s="234">
        <f>D72/C72*100</f>
        <v>100</v>
      </c>
      <c r="F72" s="214">
        <v>433</v>
      </c>
      <c r="G72" s="234">
        <f>(D72-F72)/F72*100</f>
        <v>-30.715935334873</v>
      </c>
    </row>
    <row r="73" ht="19.5" customHeight="1" spans="1:7">
      <c r="A73" s="232">
        <v>2010701</v>
      </c>
      <c r="B73" s="111" t="s">
        <v>42</v>
      </c>
      <c r="C73" s="233">
        <v>300</v>
      </c>
      <c r="D73" s="233">
        <v>300</v>
      </c>
      <c r="E73" s="234">
        <f>D73/C73*100</f>
        <v>100</v>
      </c>
      <c r="F73" s="214">
        <v>433</v>
      </c>
      <c r="G73" s="234">
        <f>(D73-F73)/F73*100</f>
        <v>-30.715935334873</v>
      </c>
    </row>
    <row r="74" ht="19.5" customHeight="1" spans="1:7">
      <c r="A74" s="232">
        <v>2010702</v>
      </c>
      <c r="B74" s="111" t="s">
        <v>43</v>
      </c>
      <c r="C74" s="233"/>
      <c r="D74" s="233"/>
      <c r="E74" s="235"/>
      <c r="F74" s="214"/>
      <c r="G74" s="235"/>
    </row>
    <row r="75" ht="19.5" customHeight="1" spans="1:7">
      <c r="A75" s="232">
        <v>2010703</v>
      </c>
      <c r="B75" s="111" t="s">
        <v>44</v>
      </c>
      <c r="C75" s="233"/>
      <c r="D75" s="233"/>
      <c r="E75" s="235"/>
      <c r="F75" s="214"/>
      <c r="G75" s="235"/>
    </row>
    <row r="76" ht="19.5" customHeight="1" spans="1:7">
      <c r="A76" s="232">
        <v>2010709</v>
      </c>
      <c r="B76" s="111" t="s">
        <v>85</v>
      </c>
      <c r="C76" s="233"/>
      <c r="D76" s="233"/>
      <c r="E76" s="235"/>
      <c r="F76" s="214"/>
      <c r="G76" s="235"/>
    </row>
    <row r="77" ht="19.5" customHeight="1" spans="1:7">
      <c r="A77" s="232">
        <v>2010710</v>
      </c>
      <c r="B77" s="111" t="s">
        <v>89</v>
      </c>
      <c r="C77" s="233"/>
      <c r="D77" s="233"/>
      <c r="E77" s="235"/>
      <c r="F77" s="214"/>
      <c r="G77" s="235"/>
    </row>
    <row r="78" ht="19.5" customHeight="1" spans="1:7">
      <c r="A78" s="232">
        <v>2010750</v>
      </c>
      <c r="B78" s="111" t="s">
        <v>51</v>
      </c>
      <c r="C78" s="233"/>
      <c r="D78" s="233"/>
      <c r="E78" s="235"/>
      <c r="F78" s="214"/>
      <c r="G78" s="235"/>
    </row>
    <row r="79" ht="19.5" customHeight="1" spans="1:7">
      <c r="A79" s="232">
        <v>2010799</v>
      </c>
      <c r="B79" s="111" t="s">
        <v>90</v>
      </c>
      <c r="C79" s="233"/>
      <c r="D79" s="233"/>
      <c r="E79" s="235"/>
      <c r="F79" s="214"/>
      <c r="G79" s="235"/>
    </row>
    <row r="80" ht="19.5" customHeight="1" spans="1:7">
      <c r="A80" s="232">
        <v>20108</v>
      </c>
      <c r="B80" s="104" t="s">
        <v>91</v>
      </c>
      <c r="C80" s="233">
        <v>421</v>
      </c>
      <c r="D80" s="233">
        <f>SUM(D81:D88)</f>
        <v>421</v>
      </c>
      <c r="E80" s="234">
        <f>D80/C80*100</f>
        <v>100</v>
      </c>
      <c r="F80" s="214">
        <v>380</v>
      </c>
      <c r="G80" s="234">
        <f>(D80-F80)/F80*100</f>
        <v>10.7894736842105</v>
      </c>
    </row>
    <row r="81" ht="19.5" customHeight="1" spans="1:7">
      <c r="A81" s="232">
        <v>2010801</v>
      </c>
      <c r="B81" s="111" t="s">
        <v>42</v>
      </c>
      <c r="C81" s="233">
        <v>416</v>
      </c>
      <c r="D81" s="233">
        <v>416</v>
      </c>
      <c r="E81" s="234">
        <f>D81/C81*100</f>
        <v>100</v>
      </c>
      <c r="F81" s="214">
        <v>360</v>
      </c>
      <c r="G81" s="234">
        <f>(D81-F81)/F81*100</f>
        <v>15.5555555555556</v>
      </c>
    </row>
    <row r="82" ht="19.5" customHeight="1" spans="1:7">
      <c r="A82" s="232">
        <v>2010802</v>
      </c>
      <c r="B82" s="111" t="s">
        <v>43</v>
      </c>
      <c r="C82" s="233"/>
      <c r="D82" s="233"/>
      <c r="E82" s="235"/>
      <c r="F82" s="214"/>
      <c r="G82" s="235"/>
    </row>
    <row r="83" ht="19.5" customHeight="1" spans="1:7">
      <c r="A83" s="232">
        <v>2010803</v>
      </c>
      <c r="B83" s="111" t="s">
        <v>44</v>
      </c>
      <c r="C83" s="233"/>
      <c r="D83" s="233"/>
      <c r="E83" s="235"/>
      <c r="F83" s="214"/>
      <c r="G83" s="235"/>
    </row>
    <row r="84" ht="19.5" customHeight="1" spans="1:7">
      <c r="A84" s="232">
        <v>2010804</v>
      </c>
      <c r="B84" s="111" t="s">
        <v>92</v>
      </c>
      <c r="C84" s="233"/>
      <c r="D84" s="233"/>
      <c r="E84" s="235"/>
      <c r="F84" s="214"/>
      <c r="G84" s="235"/>
    </row>
    <row r="85" ht="19.5" customHeight="1" spans="1:7">
      <c r="A85" s="232">
        <v>2010805</v>
      </c>
      <c r="B85" s="111" t="s">
        <v>93</v>
      </c>
      <c r="C85" s="233"/>
      <c r="D85" s="233"/>
      <c r="E85" s="235"/>
      <c r="F85" s="214"/>
      <c r="G85" s="235"/>
    </row>
    <row r="86" ht="19.5" customHeight="1" spans="1:7">
      <c r="A86" s="232">
        <v>2010806</v>
      </c>
      <c r="B86" s="111" t="s">
        <v>85</v>
      </c>
      <c r="C86" s="233"/>
      <c r="D86" s="233"/>
      <c r="E86" s="235"/>
      <c r="F86" s="214"/>
      <c r="G86" s="235"/>
    </row>
    <row r="87" ht="19.5" customHeight="1" spans="1:7">
      <c r="A87" s="232">
        <v>2010850</v>
      </c>
      <c r="B87" s="111" t="s">
        <v>51</v>
      </c>
      <c r="C87" s="233"/>
      <c r="D87" s="233"/>
      <c r="E87" s="235"/>
      <c r="F87" s="214"/>
      <c r="G87" s="235"/>
    </row>
    <row r="88" ht="19.5" customHeight="1" spans="1:7">
      <c r="A88" s="232">
        <v>2010899</v>
      </c>
      <c r="B88" s="111" t="s">
        <v>94</v>
      </c>
      <c r="C88" s="233">
        <v>5</v>
      </c>
      <c r="D88" s="233">
        <v>5</v>
      </c>
      <c r="E88" s="234">
        <f>D88/C88*100</f>
        <v>100</v>
      </c>
      <c r="F88" s="214">
        <v>20</v>
      </c>
      <c r="G88" s="234">
        <f>(D88-F88)/F88*100</f>
        <v>-75</v>
      </c>
    </row>
    <row r="89" ht="19.5" customHeight="1" spans="1:7">
      <c r="A89" s="232">
        <v>20109</v>
      </c>
      <c r="B89" s="104" t="s">
        <v>95</v>
      </c>
      <c r="C89" s="233"/>
      <c r="D89" s="233"/>
      <c r="E89" s="235"/>
      <c r="F89" s="214"/>
      <c r="G89" s="235"/>
    </row>
    <row r="90" ht="19.5" customHeight="1" spans="1:7">
      <c r="A90" s="232">
        <v>2010901</v>
      </c>
      <c r="B90" s="111" t="s">
        <v>42</v>
      </c>
      <c r="C90" s="233"/>
      <c r="D90" s="233"/>
      <c r="E90" s="235"/>
      <c r="F90" s="214"/>
      <c r="G90" s="235"/>
    </row>
    <row r="91" ht="19.5" customHeight="1" spans="1:7">
      <c r="A91" s="232">
        <v>2010902</v>
      </c>
      <c r="B91" s="111" t="s">
        <v>43</v>
      </c>
      <c r="C91" s="233"/>
      <c r="D91" s="233"/>
      <c r="E91" s="235"/>
      <c r="F91" s="214"/>
      <c r="G91" s="235"/>
    </row>
    <row r="92" ht="19.5" customHeight="1" spans="1:7">
      <c r="A92" s="232">
        <v>2010903</v>
      </c>
      <c r="B92" s="111" t="s">
        <v>44</v>
      </c>
      <c r="C92" s="233"/>
      <c r="D92" s="233"/>
      <c r="E92" s="235"/>
      <c r="F92" s="214"/>
      <c r="G92" s="235"/>
    </row>
    <row r="93" ht="19.5" customHeight="1" spans="1:7">
      <c r="A93" s="232">
        <v>2010905</v>
      </c>
      <c r="B93" s="111" t="s">
        <v>96</v>
      </c>
      <c r="C93" s="233"/>
      <c r="D93" s="233"/>
      <c r="E93" s="235"/>
      <c r="F93" s="214"/>
      <c r="G93" s="235"/>
    </row>
    <row r="94" ht="19.5" customHeight="1" spans="1:7">
      <c r="A94" s="232">
        <v>2010907</v>
      </c>
      <c r="B94" s="111" t="s">
        <v>97</v>
      </c>
      <c r="C94" s="233"/>
      <c r="D94" s="233"/>
      <c r="E94" s="235"/>
      <c r="F94" s="214"/>
      <c r="G94" s="235"/>
    </row>
    <row r="95" ht="19.5" customHeight="1" spans="1:7">
      <c r="A95" s="232">
        <v>2010908</v>
      </c>
      <c r="B95" s="111" t="s">
        <v>85</v>
      </c>
      <c r="C95" s="233"/>
      <c r="D95" s="233"/>
      <c r="E95" s="235"/>
      <c r="F95" s="214"/>
      <c r="G95" s="235"/>
    </row>
    <row r="96" ht="19.5" customHeight="1" spans="1:7">
      <c r="A96" s="232">
        <v>2010909</v>
      </c>
      <c r="B96" s="111" t="s">
        <v>98</v>
      </c>
      <c r="C96" s="233"/>
      <c r="D96" s="233"/>
      <c r="E96" s="235"/>
      <c r="F96" s="214"/>
      <c r="G96" s="235"/>
    </row>
    <row r="97" ht="19.5" customHeight="1" spans="1:7">
      <c r="A97" s="232">
        <v>2010910</v>
      </c>
      <c r="B97" s="111" t="s">
        <v>99</v>
      </c>
      <c r="C97" s="233"/>
      <c r="D97" s="233"/>
      <c r="E97" s="235"/>
      <c r="F97" s="214"/>
      <c r="G97" s="235"/>
    </row>
    <row r="98" ht="19.5" customHeight="1" spans="1:7">
      <c r="A98" s="232">
        <v>2010911</v>
      </c>
      <c r="B98" s="111" t="s">
        <v>100</v>
      </c>
      <c r="C98" s="233"/>
      <c r="D98" s="233"/>
      <c r="E98" s="235"/>
      <c r="F98" s="214"/>
      <c r="G98" s="235"/>
    </row>
    <row r="99" ht="19.5" customHeight="1" spans="1:7">
      <c r="A99" s="232">
        <v>2010912</v>
      </c>
      <c r="B99" s="111" t="s">
        <v>101</v>
      </c>
      <c r="C99" s="233"/>
      <c r="D99" s="233"/>
      <c r="E99" s="235"/>
      <c r="F99" s="214"/>
      <c r="G99" s="235"/>
    </row>
    <row r="100" ht="19.5" customHeight="1" spans="1:7">
      <c r="A100" s="232">
        <v>2010950</v>
      </c>
      <c r="B100" s="111" t="s">
        <v>51</v>
      </c>
      <c r="C100" s="233"/>
      <c r="D100" s="233"/>
      <c r="E100" s="235"/>
      <c r="F100" s="214"/>
      <c r="G100" s="235"/>
    </row>
    <row r="101" ht="19.5" customHeight="1" spans="1:7">
      <c r="A101" s="232">
        <v>2010999</v>
      </c>
      <c r="B101" s="111" t="s">
        <v>102</v>
      </c>
      <c r="C101" s="233"/>
      <c r="D101" s="233"/>
      <c r="E101" s="235"/>
      <c r="F101" s="214"/>
      <c r="G101" s="235"/>
    </row>
    <row r="102" ht="19.5" customHeight="1" spans="1:7">
      <c r="A102" s="232">
        <v>20111</v>
      </c>
      <c r="B102" s="104" t="s">
        <v>103</v>
      </c>
      <c r="C102" s="233">
        <v>1428</v>
      </c>
      <c r="D102" s="233">
        <f>SUM(D103:D110)</f>
        <v>1335</v>
      </c>
      <c r="E102" s="234">
        <f>D102/C102*100</f>
        <v>93.4873949579832</v>
      </c>
      <c r="F102" s="214">
        <v>1034</v>
      </c>
      <c r="G102" s="234">
        <f>(D102-F102)/F102*100</f>
        <v>29.110251450677</v>
      </c>
    </row>
    <row r="103" ht="19.5" customHeight="1" spans="1:7">
      <c r="A103" s="232" t="s">
        <v>104</v>
      </c>
      <c r="B103" s="111" t="s">
        <v>42</v>
      </c>
      <c r="C103" s="233">
        <v>1389</v>
      </c>
      <c r="D103" s="233">
        <v>1296</v>
      </c>
      <c r="E103" s="234">
        <f>D103/C103*100</f>
        <v>93.304535637149</v>
      </c>
      <c r="F103" s="214">
        <v>1034</v>
      </c>
      <c r="G103" s="234">
        <f>(D103-F103)/F103*100</f>
        <v>25.3384912959381</v>
      </c>
    </row>
    <row r="104" ht="19.5" customHeight="1" spans="1:7">
      <c r="A104" s="232">
        <v>2011102</v>
      </c>
      <c r="B104" s="111" t="s">
        <v>43</v>
      </c>
      <c r="C104" s="233"/>
      <c r="D104" s="233"/>
      <c r="E104" s="235"/>
      <c r="F104" s="214"/>
      <c r="G104" s="235"/>
    </row>
    <row r="105" ht="19.5" customHeight="1" spans="1:7">
      <c r="A105" s="232">
        <v>2011103</v>
      </c>
      <c r="B105" s="111" t="s">
        <v>44</v>
      </c>
      <c r="C105" s="233"/>
      <c r="D105" s="233"/>
      <c r="E105" s="235"/>
      <c r="F105" s="214"/>
      <c r="G105" s="235"/>
    </row>
    <row r="106" ht="19.5" customHeight="1" spans="1:7">
      <c r="A106" s="232">
        <v>2011104</v>
      </c>
      <c r="B106" s="111" t="s">
        <v>105</v>
      </c>
      <c r="C106" s="233"/>
      <c r="D106" s="233"/>
      <c r="E106" s="235"/>
      <c r="F106" s="214"/>
      <c r="G106" s="235"/>
    </row>
    <row r="107" ht="19.5" customHeight="1" spans="1:7">
      <c r="A107" s="232">
        <v>2011105</v>
      </c>
      <c r="B107" s="111" t="s">
        <v>106</v>
      </c>
      <c r="C107" s="233"/>
      <c r="D107" s="233"/>
      <c r="E107" s="235"/>
      <c r="F107" s="214"/>
      <c r="G107" s="235"/>
    </row>
    <row r="108" ht="19.5" customHeight="1" spans="1:7">
      <c r="A108" s="232">
        <v>2011106</v>
      </c>
      <c r="B108" s="111" t="s">
        <v>107</v>
      </c>
      <c r="C108" s="233"/>
      <c r="D108" s="233"/>
      <c r="E108" s="235"/>
      <c r="F108" s="214"/>
      <c r="G108" s="235"/>
    </row>
    <row r="109" ht="19.5" customHeight="1" spans="1:7">
      <c r="A109" s="232">
        <v>2011150</v>
      </c>
      <c r="B109" s="111" t="s">
        <v>51</v>
      </c>
      <c r="C109" s="233"/>
      <c r="D109" s="233"/>
      <c r="E109" s="235"/>
      <c r="F109" s="214"/>
      <c r="G109" s="235"/>
    </row>
    <row r="110" ht="19.5" customHeight="1" spans="1:7">
      <c r="A110" s="232">
        <v>2011199</v>
      </c>
      <c r="B110" s="111" t="s">
        <v>108</v>
      </c>
      <c r="C110" s="233">
        <v>39</v>
      </c>
      <c r="D110" s="233">
        <v>39</v>
      </c>
      <c r="E110" s="234">
        <f>D110/C110*100</f>
        <v>100</v>
      </c>
      <c r="F110" s="214"/>
      <c r="G110" s="235"/>
    </row>
    <row r="111" ht="19.5" customHeight="1" spans="1:7">
      <c r="A111" s="232">
        <v>20113</v>
      </c>
      <c r="B111" s="104" t="s">
        <v>109</v>
      </c>
      <c r="C111" s="233">
        <v>28</v>
      </c>
      <c r="D111" s="233">
        <f>SUM(D112:D121)</f>
        <v>28</v>
      </c>
      <c r="E111" s="234">
        <f>D111/C111*100</f>
        <v>100</v>
      </c>
      <c r="F111" s="214">
        <v>696</v>
      </c>
      <c r="G111" s="234">
        <f>(D111-F111)/F111*100</f>
        <v>-95.9770114942529</v>
      </c>
    </row>
    <row r="112" ht="19.5" customHeight="1" spans="1:7">
      <c r="A112" s="232">
        <v>2011301</v>
      </c>
      <c r="B112" s="111" t="s">
        <v>42</v>
      </c>
      <c r="C112" s="233">
        <v>28</v>
      </c>
      <c r="D112" s="233">
        <v>28</v>
      </c>
      <c r="E112" s="234">
        <f>D112/C112*100</f>
        <v>100</v>
      </c>
      <c r="F112" s="214">
        <v>696</v>
      </c>
      <c r="G112" s="234">
        <f>(D112-F112)/F112*100</f>
        <v>-95.9770114942529</v>
      </c>
    </row>
    <row r="113" ht="19.5" customHeight="1" spans="1:7">
      <c r="A113" s="232">
        <v>2011302</v>
      </c>
      <c r="B113" s="111" t="s">
        <v>43</v>
      </c>
      <c r="C113" s="233"/>
      <c r="D113" s="233"/>
      <c r="E113" s="235"/>
      <c r="F113" s="214"/>
      <c r="G113" s="235"/>
    </row>
    <row r="114" ht="19.5" customHeight="1" spans="1:7">
      <c r="A114" s="232">
        <v>2011303</v>
      </c>
      <c r="B114" s="111" t="s">
        <v>44</v>
      </c>
      <c r="C114" s="233"/>
      <c r="D114" s="233"/>
      <c r="E114" s="235"/>
      <c r="F114" s="214"/>
      <c r="G114" s="235"/>
    </row>
    <row r="115" ht="19.5" customHeight="1" spans="1:7">
      <c r="A115" s="232">
        <v>2011304</v>
      </c>
      <c r="B115" s="111" t="s">
        <v>110</v>
      </c>
      <c r="C115" s="233"/>
      <c r="D115" s="233"/>
      <c r="E115" s="235"/>
      <c r="F115" s="214"/>
      <c r="G115" s="235"/>
    </row>
    <row r="116" ht="19.5" customHeight="1" spans="1:7">
      <c r="A116" s="232">
        <v>2011305</v>
      </c>
      <c r="B116" s="111" t="s">
        <v>111</v>
      </c>
      <c r="C116" s="233"/>
      <c r="D116" s="233"/>
      <c r="E116" s="235"/>
      <c r="F116" s="214"/>
      <c r="G116" s="235"/>
    </row>
    <row r="117" ht="19.5" customHeight="1" spans="1:7">
      <c r="A117" s="232">
        <v>2011306</v>
      </c>
      <c r="B117" s="111" t="s">
        <v>112</v>
      </c>
      <c r="C117" s="233"/>
      <c r="D117" s="233"/>
      <c r="E117" s="235"/>
      <c r="F117" s="214"/>
      <c r="G117" s="235"/>
    </row>
    <row r="118" ht="19.5" customHeight="1" spans="1:7">
      <c r="A118" s="232">
        <v>2011307</v>
      </c>
      <c r="B118" s="111" t="s">
        <v>113</v>
      </c>
      <c r="C118" s="233"/>
      <c r="D118" s="233"/>
      <c r="E118" s="235"/>
      <c r="F118" s="214"/>
      <c r="G118" s="235"/>
    </row>
    <row r="119" ht="19.5" customHeight="1" spans="1:7">
      <c r="A119" s="232">
        <v>2011308</v>
      </c>
      <c r="B119" s="111" t="s">
        <v>114</v>
      </c>
      <c r="C119" s="233"/>
      <c r="D119" s="233"/>
      <c r="E119" s="235"/>
      <c r="F119" s="214"/>
      <c r="G119" s="235"/>
    </row>
    <row r="120" ht="19.5" customHeight="1" spans="1:7">
      <c r="A120" s="232">
        <v>2011350</v>
      </c>
      <c r="B120" s="111" t="s">
        <v>51</v>
      </c>
      <c r="C120" s="233"/>
      <c r="D120" s="233"/>
      <c r="E120" s="235"/>
      <c r="F120" s="214"/>
      <c r="G120" s="235"/>
    </row>
    <row r="121" ht="19.5" customHeight="1" spans="1:7">
      <c r="A121" s="232">
        <v>2011399</v>
      </c>
      <c r="B121" s="111" t="s">
        <v>115</v>
      </c>
      <c r="C121" s="233"/>
      <c r="D121" s="233"/>
      <c r="E121" s="235"/>
      <c r="F121" s="214"/>
      <c r="G121" s="235"/>
    </row>
    <row r="122" ht="19.5" customHeight="1" spans="1:7">
      <c r="A122" s="232">
        <v>20114</v>
      </c>
      <c r="B122" s="104" t="s">
        <v>116</v>
      </c>
      <c r="C122" s="233"/>
      <c r="D122" s="233"/>
      <c r="E122" s="235"/>
      <c r="F122" s="214"/>
      <c r="G122" s="235"/>
    </row>
    <row r="123" ht="19.5" customHeight="1" spans="1:7">
      <c r="A123" s="232">
        <v>2011401</v>
      </c>
      <c r="B123" s="111" t="s">
        <v>42</v>
      </c>
      <c r="C123" s="233"/>
      <c r="D123" s="233"/>
      <c r="E123" s="235"/>
      <c r="F123" s="214"/>
      <c r="G123" s="235"/>
    </row>
    <row r="124" ht="19.5" customHeight="1" spans="1:7">
      <c r="A124" s="232">
        <v>2011402</v>
      </c>
      <c r="B124" s="111" t="s">
        <v>43</v>
      </c>
      <c r="C124" s="233"/>
      <c r="D124" s="233"/>
      <c r="E124" s="235"/>
      <c r="F124" s="214"/>
      <c r="G124" s="235"/>
    </row>
    <row r="125" ht="19.5" customHeight="1" spans="1:7">
      <c r="A125" s="232">
        <v>2011403</v>
      </c>
      <c r="B125" s="111" t="s">
        <v>44</v>
      </c>
      <c r="C125" s="233"/>
      <c r="D125" s="233"/>
      <c r="E125" s="235"/>
      <c r="F125" s="214"/>
      <c r="G125" s="235"/>
    </row>
    <row r="126" ht="19.5" customHeight="1" spans="1:7">
      <c r="A126" s="232">
        <v>2011404</v>
      </c>
      <c r="B126" s="111" t="s">
        <v>117</v>
      </c>
      <c r="C126" s="233"/>
      <c r="D126" s="233"/>
      <c r="E126" s="235"/>
      <c r="F126" s="214"/>
      <c r="G126" s="235"/>
    </row>
    <row r="127" ht="19.5" customHeight="1" spans="1:7">
      <c r="A127" s="232">
        <v>2011405</v>
      </c>
      <c r="B127" s="111" t="s">
        <v>118</v>
      </c>
      <c r="C127" s="233"/>
      <c r="D127" s="233"/>
      <c r="E127" s="235"/>
      <c r="F127" s="214"/>
      <c r="G127" s="235"/>
    </row>
    <row r="128" ht="19.5" customHeight="1" spans="1:7">
      <c r="A128" s="232">
        <v>2011408</v>
      </c>
      <c r="B128" s="111" t="s">
        <v>119</v>
      </c>
      <c r="C128" s="233"/>
      <c r="D128" s="233"/>
      <c r="E128" s="235"/>
      <c r="F128" s="214"/>
      <c r="G128" s="235"/>
    </row>
    <row r="129" ht="19.5" customHeight="1" spans="1:7">
      <c r="A129" s="232">
        <v>2011409</v>
      </c>
      <c r="B129" s="111" t="s">
        <v>120</v>
      </c>
      <c r="C129" s="233"/>
      <c r="D129" s="233"/>
      <c r="E129" s="235"/>
      <c r="F129" s="214"/>
      <c r="G129" s="235"/>
    </row>
    <row r="130" ht="19.5" customHeight="1" spans="1:7">
      <c r="A130" s="232">
        <v>2011410</v>
      </c>
      <c r="B130" s="111" t="s">
        <v>121</v>
      </c>
      <c r="C130" s="233"/>
      <c r="D130" s="233"/>
      <c r="E130" s="235"/>
      <c r="F130" s="214"/>
      <c r="G130" s="235"/>
    </row>
    <row r="131" ht="19.5" customHeight="1" spans="1:7">
      <c r="A131" s="232">
        <v>2011411</v>
      </c>
      <c r="B131" s="111" t="s">
        <v>122</v>
      </c>
      <c r="C131" s="233"/>
      <c r="D131" s="233"/>
      <c r="E131" s="235"/>
      <c r="F131" s="214"/>
      <c r="G131" s="235"/>
    </row>
    <row r="132" ht="19.5" customHeight="1" spans="1:7">
      <c r="A132" s="232">
        <v>2011450</v>
      </c>
      <c r="B132" s="111" t="s">
        <v>51</v>
      </c>
      <c r="C132" s="233"/>
      <c r="D132" s="233"/>
      <c r="E132" s="235"/>
      <c r="F132" s="214"/>
      <c r="G132" s="235"/>
    </row>
    <row r="133" ht="19.5" customHeight="1" spans="1:7">
      <c r="A133" s="232">
        <v>2011499</v>
      </c>
      <c r="B133" s="111" t="s">
        <v>123</v>
      </c>
      <c r="C133" s="233"/>
      <c r="D133" s="233"/>
      <c r="E133" s="235"/>
      <c r="F133" s="214"/>
      <c r="G133" s="235"/>
    </row>
    <row r="134" ht="19.5" customHeight="1" spans="1:7">
      <c r="A134" s="232">
        <v>20123</v>
      </c>
      <c r="B134" s="104" t="s">
        <v>124</v>
      </c>
      <c r="C134" s="233"/>
      <c r="D134" s="233"/>
      <c r="E134" s="235"/>
      <c r="F134" s="214"/>
      <c r="G134" s="235"/>
    </row>
    <row r="135" ht="19.5" customHeight="1" spans="1:7">
      <c r="A135" s="232">
        <v>2012301</v>
      </c>
      <c r="B135" s="111" t="s">
        <v>42</v>
      </c>
      <c r="C135" s="233"/>
      <c r="D135" s="233"/>
      <c r="E135" s="235"/>
      <c r="F135" s="214"/>
      <c r="G135" s="235"/>
    </row>
    <row r="136" ht="19.5" customHeight="1" spans="1:7">
      <c r="A136" s="232">
        <v>2012302</v>
      </c>
      <c r="B136" s="111" t="s">
        <v>43</v>
      </c>
      <c r="C136" s="233"/>
      <c r="D136" s="233"/>
      <c r="E136" s="235"/>
      <c r="F136" s="214"/>
      <c r="G136" s="235"/>
    </row>
    <row r="137" ht="19.5" customHeight="1" spans="1:7">
      <c r="A137" s="232">
        <v>2012303</v>
      </c>
      <c r="B137" s="111" t="s">
        <v>44</v>
      </c>
      <c r="C137" s="233"/>
      <c r="D137" s="233"/>
      <c r="E137" s="235"/>
      <c r="F137" s="214"/>
      <c r="G137" s="235"/>
    </row>
    <row r="138" ht="19.5" customHeight="1" spans="1:7">
      <c r="A138" s="232">
        <v>2012304</v>
      </c>
      <c r="B138" s="111" t="s">
        <v>125</v>
      </c>
      <c r="C138" s="233"/>
      <c r="D138" s="233"/>
      <c r="E138" s="235"/>
      <c r="F138" s="214"/>
      <c r="G138" s="235"/>
    </row>
    <row r="139" ht="19.5" customHeight="1" spans="1:7">
      <c r="A139" s="232">
        <v>2012350</v>
      </c>
      <c r="B139" s="111" t="s">
        <v>51</v>
      </c>
      <c r="C139" s="233"/>
      <c r="D139" s="233"/>
      <c r="E139" s="235"/>
      <c r="F139" s="214"/>
      <c r="G139" s="235"/>
    </row>
    <row r="140" ht="19.5" customHeight="1" spans="1:7">
      <c r="A140" s="232" t="s">
        <v>126</v>
      </c>
      <c r="B140" s="111" t="s">
        <v>127</v>
      </c>
      <c r="C140" s="233"/>
      <c r="D140" s="233"/>
      <c r="E140" s="235"/>
      <c r="F140" s="214"/>
      <c r="G140" s="235"/>
    </row>
    <row r="141" ht="19.5" customHeight="1" spans="1:7">
      <c r="A141" s="232">
        <v>20125</v>
      </c>
      <c r="B141" s="104" t="s">
        <v>128</v>
      </c>
      <c r="C141" s="233"/>
      <c r="D141" s="233"/>
      <c r="E141" s="235"/>
      <c r="F141" s="214"/>
      <c r="G141" s="235"/>
    </row>
    <row r="142" ht="19.5" customHeight="1" spans="1:7">
      <c r="A142" s="232">
        <v>2012501</v>
      </c>
      <c r="B142" s="111" t="s">
        <v>42</v>
      </c>
      <c r="C142" s="233"/>
      <c r="D142" s="233"/>
      <c r="E142" s="235"/>
      <c r="F142" s="214"/>
      <c r="G142" s="235"/>
    </row>
    <row r="143" ht="19.5" customHeight="1" spans="1:7">
      <c r="A143" s="232">
        <v>2012502</v>
      </c>
      <c r="B143" s="111" t="s">
        <v>43</v>
      </c>
      <c r="C143" s="233"/>
      <c r="D143" s="233"/>
      <c r="E143" s="235"/>
      <c r="F143" s="214"/>
      <c r="G143" s="235"/>
    </row>
    <row r="144" ht="19.5" customHeight="1" spans="1:7">
      <c r="A144" s="232">
        <v>2012503</v>
      </c>
      <c r="B144" s="111" t="s">
        <v>44</v>
      </c>
      <c r="C144" s="233"/>
      <c r="D144" s="233"/>
      <c r="E144" s="235"/>
      <c r="F144" s="214"/>
      <c r="G144" s="235"/>
    </row>
    <row r="145" ht="19.5" customHeight="1" spans="1:7">
      <c r="A145" s="232">
        <v>2012504</v>
      </c>
      <c r="B145" s="111" t="s">
        <v>129</v>
      </c>
      <c r="C145" s="233"/>
      <c r="D145" s="233"/>
      <c r="E145" s="235"/>
      <c r="F145" s="214"/>
      <c r="G145" s="235"/>
    </row>
    <row r="146" ht="19.5" customHeight="1" spans="1:7">
      <c r="A146" s="232">
        <v>2012505</v>
      </c>
      <c r="B146" s="111" t="s">
        <v>130</v>
      </c>
      <c r="C146" s="233"/>
      <c r="D146" s="233"/>
      <c r="E146" s="235"/>
      <c r="F146" s="214"/>
      <c r="G146" s="235"/>
    </row>
    <row r="147" ht="19.5" customHeight="1" spans="1:7">
      <c r="A147" s="232">
        <v>2012550</v>
      </c>
      <c r="B147" s="111" t="s">
        <v>51</v>
      </c>
      <c r="C147" s="233"/>
      <c r="D147" s="233"/>
      <c r="E147" s="235"/>
      <c r="F147" s="214"/>
      <c r="G147" s="235"/>
    </row>
    <row r="148" ht="19.5" customHeight="1" spans="1:7">
      <c r="A148" s="232">
        <v>2012599</v>
      </c>
      <c r="B148" s="111" t="s">
        <v>131</v>
      </c>
      <c r="C148" s="233"/>
      <c r="D148" s="233"/>
      <c r="E148" s="235"/>
      <c r="F148" s="214"/>
      <c r="G148" s="235"/>
    </row>
    <row r="149" ht="19.5" customHeight="1" spans="1:7">
      <c r="A149" s="232">
        <v>20126</v>
      </c>
      <c r="B149" s="104" t="s">
        <v>132</v>
      </c>
      <c r="C149" s="233">
        <v>249</v>
      </c>
      <c r="D149" s="233">
        <f>SUM(D150:D154)</f>
        <v>249</v>
      </c>
      <c r="E149" s="234">
        <f>D149/C149*100</f>
        <v>100</v>
      </c>
      <c r="F149" s="214">
        <v>148</v>
      </c>
      <c r="G149" s="234">
        <f>(D149-F149)/F149*100</f>
        <v>68.2432432432432</v>
      </c>
    </row>
    <row r="150" ht="19.5" customHeight="1" spans="1:7">
      <c r="A150" s="232">
        <v>2012601</v>
      </c>
      <c r="B150" s="111" t="s">
        <v>42</v>
      </c>
      <c r="C150" s="233">
        <v>249</v>
      </c>
      <c r="D150" s="233">
        <v>249</v>
      </c>
      <c r="E150" s="234">
        <f>D150/C150*100</f>
        <v>100</v>
      </c>
      <c r="F150" s="214">
        <v>148</v>
      </c>
      <c r="G150" s="234">
        <f>(D150-F150)/F150*100</f>
        <v>68.2432432432432</v>
      </c>
    </row>
    <row r="151" ht="19.5" customHeight="1" spans="1:7">
      <c r="A151" s="232">
        <v>2012602</v>
      </c>
      <c r="B151" s="111" t="s">
        <v>43</v>
      </c>
      <c r="C151" s="233"/>
      <c r="D151" s="233"/>
      <c r="E151" s="235"/>
      <c r="F151" s="214"/>
      <c r="G151" s="235"/>
    </row>
    <row r="152" ht="19.5" customHeight="1" spans="1:7">
      <c r="A152" s="232">
        <v>2012603</v>
      </c>
      <c r="B152" s="111" t="s">
        <v>44</v>
      </c>
      <c r="C152" s="233"/>
      <c r="D152" s="233"/>
      <c r="E152" s="235"/>
      <c r="F152" s="214"/>
      <c r="G152" s="235"/>
    </row>
    <row r="153" ht="19.5" customHeight="1" spans="1:7">
      <c r="A153" s="232">
        <v>2012604</v>
      </c>
      <c r="B153" s="111" t="s">
        <v>133</v>
      </c>
      <c r="C153" s="233"/>
      <c r="D153" s="233"/>
      <c r="E153" s="235"/>
      <c r="F153" s="214"/>
      <c r="G153" s="235"/>
    </row>
    <row r="154" ht="19.5" customHeight="1" spans="1:7">
      <c r="A154" s="232">
        <v>2012699</v>
      </c>
      <c r="B154" s="111" t="s">
        <v>134</v>
      </c>
      <c r="C154" s="233"/>
      <c r="D154" s="233"/>
      <c r="E154" s="235"/>
      <c r="F154" s="214"/>
      <c r="G154" s="235"/>
    </row>
    <row r="155" ht="19.5" customHeight="1" spans="1:7">
      <c r="A155" s="232">
        <v>20128</v>
      </c>
      <c r="B155" s="104" t="s">
        <v>135</v>
      </c>
      <c r="C155" s="233">
        <v>83.75</v>
      </c>
      <c r="D155" s="233">
        <f>SUM(D156:D161)</f>
        <v>83</v>
      </c>
      <c r="E155" s="234">
        <f>D155/C155*100</f>
        <v>99.1044776119403</v>
      </c>
      <c r="F155" s="214">
        <v>78</v>
      </c>
      <c r="G155" s="234">
        <f>(D155-F155)/F155*100</f>
        <v>6.41025641025641</v>
      </c>
    </row>
    <row r="156" ht="19.5" customHeight="1" spans="1:7">
      <c r="A156" s="232">
        <v>2012801</v>
      </c>
      <c r="B156" s="111" t="s">
        <v>42</v>
      </c>
      <c r="C156" s="233">
        <v>83.75</v>
      </c>
      <c r="D156" s="233">
        <v>83</v>
      </c>
      <c r="E156" s="234">
        <f>D156/C156*100</f>
        <v>99.1044776119403</v>
      </c>
      <c r="F156" s="214">
        <v>78</v>
      </c>
      <c r="G156" s="234">
        <f>(D156-F156)/F156*100</f>
        <v>6.41025641025641</v>
      </c>
    </row>
    <row r="157" ht="19.5" customHeight="1" spans="1:7">
      <c r="A157" s="232">
        <v>2012802</v>
      </c>
      <c r="B157" s="111" t="s">
        <v>43</v>
      </c>
      <c r="C157" s="233"/>
      <c r="D157" s="233"/>
      <c r="E157" s="235"/>
      <c r="F157" s="214"/>
      <c r="G157" s="235"/>
    </row>
    <row r="158" ht="19.5" customHeight="1" spans="1:7">
      <c r="A158" s="232">
        <v>2012803</v>
      </c>
      <c r="B158" s="111" t="s">
        <v>44</v>
      </c>
      <c r="C158" s="233"/>
      <c r="D158" s="233"/>
      <c r="E158" s="235"/>
      <c r="F158" s="214"/>
      <c r="G158" s="235"/>
    </row>
    <row r="159" ht="19.5" customHeight="1" spans="1:7">
      <c r="A159" s="232">
        <v>2012804</v>
      </c>
      <c r="B159" s="111" t="s">
        <v>56</v>
      </c>
      <c r="C159" s="233"/>
      <c r="D159" s="233"/>
      <c r="E159" s="235"/>
      <c r="F159" s="214"/>
      <c r="G159" s="235"/>
    </row>
    <row r="160" ht="19.5" customHeight="1" spans="1:7">
      <c r="A160" s="232">
        <v>2012850</v>
      </c>
      <c r="B160" s="111" t="s">
        <v>51</v>
      </c>
      <c r="C160" s="233"/>
      <c r="D160" s="233"/>
      <c r="E160" s="235"/>
      <c r="F160" s="214"/>
      <c r="G160" s="235"/>
    </row>
    <row r="161" ht="19.5" customHeight="1" spans="1:7">
      <c r="A161" s="232">
        <v>2012899</v>
      </c>
      <c r="B161" s="111" t="s">
        <v>136</v>
      </c>
      <c r="C161" s="233"/>
      <c r="D161" s="233"/>
      <c r="E161" s="235"/>
      <c r="F161" s="214"/>
      <c r="G161" s="235"/>
    </row>
    <row r="162" ht="21" customHeight="1" spans="1:7">
      <c r="A162" s="232">
        <v>20129</v>
      </c>
      <c r="B162" s="104" t="s">
        <v>137</v>
      </c>
      <c r="C162" s="233">
        <v>638.179596</v>
      </c>
      <c r="D162" s="233">
        <f>SUM(D163:D168)</f>
        <v>633</v>
      </c>
      <c r="E162" s="234">
        <f>D162/C162*100</f>
        <v>99.1883795670584</v>
      </c>
      <c r="F162" s="214">
        <v>588</v>
      </c>
      <c r="G162" s="234">
        <f>(D162-F162)/F162*100</f>
        <v>7.6530612244898</v>
      </c>
    </row>
    <row r="163" ht="21" customHeight="1" spans="1:7">
      <c r="A163" s="232">
        <v>2012901</v>
      </c>
      <c r="B163" s="111" t="s">
        <v>42</v>
      </c>
      <c r="C163" s="233">
        <v>600.179596</v>
      </c>
      <c r="D163" s="233">
        <v>595</v>
      </c>
      <c r="E163" s="234">
        <f>D163/C163*100</f>
        <v>99.1369923212118</v>
      </c>
      <c r="F163" s="214">
        <v>588</v>
      </c>
      <c r="G163" s="234">
        <f>(D163-F163)/F163*100</f>
        <v>1.19047619047619</v>
      </c>
    </row>
    <row r="164" ht="21" customHeight="1" spans="1:7">
      <c r="A164" s="232">
        <v>2012902</v>
      </c>
      <c r="B164" s="111" t="s">
        <v>43</v>
      </c>
      <c r="C164" s="233">
        <v>38</v>
      </c>
      <c r="D164" s="233">
        <v>38</v>
      </c>
      <c r="E164" s="234">
        <f>D164/C164*100</f>
        <v>100</v>
      </c>
      <c r="F164" s="214"/>
      <c r="G164" s="235"/>
    </row>
    <row r="165" ht="21" customHeight="1" spans="1:7">
      <c r="A165" s="232">
        <v>2012903</v>
      </c>
      <c r="B165" s="111" t="s">
        <v>44</v>
      </c>
      <c r="C165" s="233"/>
      <c r="D165" s="233"/>
      <c r="E165" s="235"/>
      <c r="F165" s="214"/>
      <c r="G165" s="235"/>
    </row>
    <row r="166" ht="21" customHeight="1" spans="1:7">
      <c r="A166" s="232">
        <v>2012906</v>
      </c>
      <c r="B166" s="111" t="s">
        <v>138</v>
      </c>
      <c r="C166" s="233"/>
      <c r="D166" s="233"/>
      <c r="E166" s="235"/>
      <c r="F166" s="214"/>
      <c r="G166" s="235"/>
    </row>
    <row r="167" ht="21" customHeight="1" spans="1:7">
      <c r="A167" s="232">
        <v>2012950</v>
      </c>
      <c r="B167" s="111" t="s">
        <v>51</v>
      </c>
      <c r="C167" s="233"/>
      <c r="D167" s="233"/>
      <c r="E167" s="235"/>
      <c r="F167" s="214"/>
      <c r="G167" s="235"/>
    </row>
    <row r="168" ht="21" customHeight="1" spans="1:7">
      <c r="A168" s="232">
        <v>2012999</v>
      </c>
      <c r="B168" s="111" t="s">
        <v>139</v>
      </c>
      <c r="C168" s="233"/>
      <c r="D168" s="233"/>
      <c r="E168" s="235"/>
      <c r="F168" s="214"/>
      <c r="G168" s="235"/>
    </row>
    <row r="169" ht="21" customHeight="1" spans="1:7">
      <c r="A169" s="232">
        <v>20131</v>
      </c>
      <c r="B169" s="104" t="s">
        <v>140</v>
      </c>
      <c r="C169" s="233">
        <v>1752.27</v>
      </c>
      <c r="D169" s="233">
        <f>SUM(D170:D175)</f>
        <v>1747</v>
      </c>
      <c r="E169" s="234">
        <f>D169/C169*100</f>
        <v>99.6992472621229</v>
      </c>
      <c r="F169" s="214">
        <v>1382</v>
      </c>
      <c r="G169" s="234">
        <f>(D169-F169)/F169*100</f>
        <v>26.410998552822</v>
      </c>
    </row>
    <row r="170" ht="21" customHeight="1" spans="1:7">
      <c r="A170" s="232">
        <v>2013101</v>
      </c>
      <c r="B170" s="111" t="s">
        <v>42</v>
      </c>
      <c r="C170" s="233">
        <v>1752.27</v>
      </c>
      <c r="D170" s="233">
        <v>1747</v>
      </c>
      <c r="E170" s="234">
        <f>D170/C170*100</f>
        <v>99.6992472621229</v>
      </c>
      <c r="F170" s="214">
        <v>1382</v>
      </c>
      <c r="G170" s="234">
        <f>(D170-F170)/F170*100</f>
        <v>26.410998552822</v>
      </c>
    </row>
    <row r="171" ht="21" customHeight="1" spans="1:7">
      <c r="A171" s="232">
        <v>2013102</v>
      </c>
      <c r="B171" s="111" t="s">
        <v>43</v>
      </c>
      <c r="C171" s="233"/>
      <c r="D171" s="233"/>
      <c r="E171" s="235"/>
      <c r="F171" s="214"/>
      <c r="G171" s="235"/>
    </row>
    <row r="172" ht="21" customHeight="1" spans="1:7">
      <c r="A172" s="232">
        <v>2013103</v>
      </c>
      <c r="B172" s="111" t="s">
        <v>44</v>
      </c>
      <c r="C172" s="233"/>
      <c r="D172" s="233"/>
      <c r="E172" s="235"/>
      <c r="F172" s="214"/>
      <c r="G172" s="235"/>
    </row>
    <row r="173" ht="21" customHeight="1" spans="1:7">
      <c r="A173" s="232">
        <v>2013105</v>
      </c>
      <c r="B173" s="111" t="s">
        <v>141</v>
      </c>
      <c r="C173" s="233"/>
      <c r="D173" s="233"/>
      <c r="E173" s="235"/>
      <c r="F173" s="214"/>
      <c r="G173" s="235"/>
    </row>
    <row r="174" ht="21" customHeight="1" spans="1:7">
      <c r="A174" s="232">
        <v>2013150</v>
      </c>
      <c r="B174" s="111" t="s">
        <v>51</v>
      </c>
      <c r="C174" s="233"/>
      <c r="D174" s="233"/>
      <c r="E174" s="235"/>
      <c r="F174" s="214"/>
      <c r="G174" s="235"/>
    </row>
    <row r="175" ht="30" customHeight="1" spans="1:7">
      <c r="A175" s="232">
        <v>2013199</v>
      </c>
      <c r="B175" s="125" t="s">
        <v>142</v>
      </c>
      <c r="C175" s="233"/>
      <c r="D175" s="233"/>
      <c r="E175" s="235"/>
      <c r="F175" s="214"/>
      <c r="G175" s="235"/>
    </row>
    <row r="176" ht="19" customHeight="1" spans="1:7">
      <c r="A176" s="232">
        <v>20132</v>
      </c>
      <c r="B176" s="104" t="s">
        <v>143</v>
      </c>
      <c r="C176" s="233">
        <v>822.617</v>
      </c>
      <c r="D176" s="233">
        <f>SUM(D177:D182)</f>
        <v>807</v>
      </c>
      <c r="E176" s="234">
        <f>D176/C176*100</f>
        <v>98.1015466492912</v>
      </c>
      <c r="F176" s="214">
        <v>738</v>
      </c>
      <c r="G176" s="234">
        <f>(D176-F176)/F176*100</f>
        <v>9.34959349593496</v>
      </c>
    </row>
    <row r="177" ht="19" customHeight="1" spans="1:7">
      <c r="A177" s="232">
        <v>2013201</v>
      </c>
      <c r="B177" s="111" t="s">
        <v>42</v>
      </c>
      <c r="C177" s="233">
        <v>789</v>
      </c>
      <c r="D177" s="233">
        <v>787</v>
      </c>
      <c r="E177" s="234">
        <f>D177/C177*100</f>
        <v>99.7465145754119</v>
      </c>
      <c r="F177" s="214">
        <v>728</v>
      </c>
      <c r="G177" s="234">
        <f>(D177-F177)/F177*100</f>
        <v>8.1043956043956</v>
      </c>
    </row>
    <row r="178" ht="19" customHeight="1" spans="1:7">
      <c r="A178" s="232">
        <v>2013202</v>
      </c>
      <c r="B178" s="111" t="s">
        <v>43</v>
      </c>
      <c r="C178" s="233"/>
      <c r="D178" s="233"/>
      <c r="E178" s="235"/>
      <c r="F178" s="214"/>
      <c r="G178" s="235"/>
    </row>
    <row r="179" ht="19" customHeight="1" spans="1:7">
      <c r="A179" s="232">
        <v>2013203</v>
      </c>
      <c r="B179" s="111" t="s">
        <v>44</v>
      </c>
      <c r="C179" s="233"/>
      <c r="D179" s="233"/>
      <c r="E179" s="235"/>
      <c r="F179" s="214"/>
      <c r="G179" s="235"/>
    </row>
    <row r="180" ht="19" customHeight="1" spans="1:7">
      <c r="A180" s="232">
        <v>2013204</v>
      </c>
      <c r="B180" s="111" t="s">
        <v>144</v>
      </c>
      <c r="C180" s="233"/>
      <c r="D180" s="233"/>
      <c r="E180" s="235"/>
      <c r="F180" s="214"/>
      <c r="G180" s="235"/>
    </row>
    <row r="181" ht="19" customHeight="1" spans="1:7">
      <c r="A181" s="232">
        <v>2013250</v>
      </c>
      <c r="B181" s="111" t="s">
        <v>51</v>
      </c>
      <c r="C181" s="233"/>
      <c r="D181" s="233"/>
      <c r="E181" s="235"/>
      <c r="F181" s="214"/>
      <c r="G181" s="235"/>
    </row>
    <row r="182" ht="19" customHeight="1" spans="1:7">
      <c r="A182" s="232">
        <v>2013299</v>
      </c>
      <c r="B182" s="111" t="s">
        <v>145</v>
      </c>
      <c r="C182" s="233">
        <v>33.617</v>
      </c>
      <c r="D182" s="233">
        <v>20</v>
      </c>
      <c r="E182" s="234">
        <f>D182/C182*100</f>
        <v>59.4937085403219</v>
      </c>
      <c r="F182" s="214">
        <v>10</v>
      </c>
      <c r="G182" s="234">
        <f>(D182-F182)/F182*100</f>
        <v>100</v>
      </c>
    </row>
    <row r="183" ht="19" customHeight="1" spans="1:7">
      <c r="A183" s="232">
        <v>20133</v>
      </c>
      <c r="B183" s="104" t="s">
        <v>146</v>
      </c>
      <c r="C183" s="233">
        <v>345.314955</v>
      </c>
      <c r="D183" s="233">
        <f>SUM(D184:D189)</f>
        <v>339</v>
      </c>
      <c r="E183" s="234">
        <f>D183/C183*100</f>
        <v>98.1712477526495</v>
      </c>
      <c r="F183" s="214">
        <v>260</v>
      </c>
      <c r="G183" s="234">
        <f>(D183-F183)/F183*100</f>
        <v>30.3846153846154</v>
      </c>
    </row>
    <row r="184" ht="19" customHeight="1" spans="1:7">
      <c r="A184" s="232">
        <v>2013301</v>
      </c>
      <c r="B184" s="111" t="s">
        <v>42</v>
      </c>
      <c r="C184" s="233">
        <v>290.929495</v>
      </c>
      <c r="D184" s="233">
        <v>290</v>
      </c>
      <c r="E184" s="234">
        <f>D184/C184*100</f>
        <v>99.6805085025841</v>
      </c>
      <c r="F184" s="214">
        <v>255</v>
      </c>
      <c r="G184" s="234">
        <f>(D184-F184)/F184*100</f>
        <v>13.7254901960784</v>
      </c>
    </row>
    <row r="185" ht="19" customHeight="1" spans="1:7">
      <c r="A185" s="232">
        <v>2013302</v>
      </c>
      <c r="B185" s="111" t="s">
        <v>43</v>
      </c>
      <c r="C185" s="233"/>
      <c r="D185" s="233"/>
      <c r="E185" s="235"/>
      <c r="F185" s="214"/>
      <c r="G185" s="235"/>
    </row>
    <row r="186" ht="19" customHeight="1" spans="1:7">
      <c r="A186" s="232">
        <v>2013303</v>
      </c>
      <c r="B186" s="111" t="s">
        <v>44</v>
      </c>
      <c r="C186" s="233"/>
      <c r="D186" s="233"/>
      <c r="E186" s="235"/>
      <c r="F186" s="214"/>
      <c r="G186" s="235"/>
    </row>
    <row r="187" ht="19" customHeight="1" spans="1:7">
      <c r="A187" s="232">
        <v>2013304</v>
      </c>
      <c r="B187" s="111" t="s">
        <v>147</v>
      </c>
      <c r="C187" s="233"/>
      <c r="D187" s="233"/>
      <c r="E187" s="235"/>
      <c r="F187" s="214"/>
      <c r="G187" s="235"/>
    </row>
    <row r="188" ht="19" customHeight="1" spans="1:7">
      <c r="A188" s="232">
        <v>2013350</v>
      </c>
      <c r="B188" s="111" t="s">
        <v>51</v>
      </c>
      <c r="C188" s="233"/>
      <c r="D188" s="233"/>
      <c r="E188" s="235"/>
      <c r="F188" s="214"/>
      <c r="G188" s="235"/>
    </row>
    <row r="189" ht="19" customHeight="1" spans="1:7">
      <c r="A189" s="232">
        <v>2013399</v>
      </c>
      <c r="B189" s="111" t="s">
        <v>148</v>
      </c>
      <c r="C189" s="233">
        <v>54.38546</v>
      </c>
      <c r="D189" s="233">
        <v>49</v>
      </c>
      <c r="E189" s="234">
        <f>D189/C189*100</f>
        <v>90.0976106481401</v>
      </c>
      <c r="F189" s="214">
        <v>5</v>
      </c>
      <c r="G189" s="234">
        <f>(D189-F189)/F189*100</f>
        <v>880</v>
      </c>
    </row>
    <row r="190" ht="19" customHeight="1" spans="1:7">
      <c r="A190" s="232">
        <v>20134</v>
      </c>
      <c r="B190" s="104" t="s">
        <v>149</v>
      </c>
      <c r="C190" s="233">
        <v>410.2953</v>
      </c>
      <c r="D190" s="233">
        <f>SUM(D191:D197)</f>
        <v>409</v>
      </c>
      <c r="E190" s="234">
        <f>D190/C190*100</f>
        <v>99.6843005513346</v>
      </c>
      <c r="F190" s="214">
        <v>396</v>
      </c>
      <c r="G190" s="234">
        <f>(D190-F190)/F190*100</f>
        <v>3.28282828282828</v>
      </c>
    </row>
    <row r="191" ht="19" customHeight="1" spans="1:7">
      <c r="A191" s="232">
        <v>2013401</v>
      </c>
      <c r="B191" s="111" t="s">
        <v>42</v>
      </c>
      <c r="C191" s="233">
        <v>410.2953</v>
      </c>
      <c r="D191" s="233">
        <v>409</v>
      </c>
      <c r="E191" s="234">
        <f>D191/C191*100</f>
        <v>99.6843005513346</v>
      </c>
      <c r="F191" s="214">
        <v>396</v>
      </c>
      <c r="G191" s="234">
        <f>(D191-F191)/F191*100</f>
        <v>3.28282828282828</v>
      </c>
    </row>
    <row r="192" ht="19" customHeight="1" spans="1:7">
      <c r="A192" s="232">
        <v>2013402</v>
      </c>
      <c r="B192" s="111" t="s">
        <v>43</v>
      </c>
      <c r="C192" s="233"/>
      <c r="D192" s="233"/>
      <c r="E192" s="235"/>
      <c r="F192" s="214"/>
      <c r="G192" s="235"/>
    </row>
    <row r="193" ht="19" customHeight="1" spans="1:7">
      <c r="A193" s="232">
        <v>2013403</v>
      </c>
      <c r="B193" s="111" t="s">
        <v>44</v>
      </c>
      <c r="C193" s="233"/>
      <c r="D193" s="233"/>
      <c r="E193" s="235"/>
      <c r="F193" s="214"/>
      <c r="G193" s="235"/>
    </row>
    <row r="194" ht="19" customHeight="1" spans="1:7">
      <c r="A194" s="232">
        <v>2013404</v>
      </c>
      <c r="B194" s="111" t="s">
        <v>150</v>
      </c>
      <c r="C194" s="233"/>
      <c r="D194" s="233"/>
      <c r="E194" s="235"/>
      <c r="F194" s="214"/>
      <c r="G194" s="235"/>
    </row>
    <row r="195" ht="19" customHeight="1" spans="1:7">
      <c r="A195" s="232">
        <v>2013405</v>
      </c>
      <c r="B195" s="111" t="s">
        <v>151</v>
      </c>
      <c r="C195" s="233"/>
      <c r="D195" s="233"/>
      <c r="E195" s="235"/>
      <c r="F195" s="214"/>
      <c r="G195" s="235"/>
    </row>
    <row r="196" ht="19" customHeight="1" spans="1:7">
      <c r="A196" s="232">
        <v>2013450</v>
      </c>
      <c r="B196" s="111" t="s">
        <v>51</v>
      </c>
      <c r="C196" s="233"/>
      <c r="D196" s="233"/>
      <c r="E196" s="235"/>
      <c r="F196" s="214"/>
      <c r="G196" s="235"/>
    </row>
    <row r="197" ht="19" customHeight="1" spans="1:7">
      <c r="A197" s="232">
        <v>2013499</v>
      </c>
      <c r="B197" s="111" t="s">
        <v>152</v>
      </c>
      <c r="C197" s="233"/>
      <c r="D197" s="233"/>
      <c r="E197" s="235"/>
      <c r="F197" s="214"/>
      <c r="G197" s="235"/>
    </row>
    <row r="198" ht="17" customHeight="1" spans="1:7">
      <c r="A198" s="232">
        <v>20135</v>
      </c>
      <c r="B198" s="104" t="s">
        <v>153</v>
      </c>
      <c r="C198" s="233"/>
      <c r="D198" s="233"/>
      <c r="E198" s="235"/>
      <c r="F198" s="214"/>
      <c r="G198" s="235"/>
    </row>
    <row r="199" ht="17" customHeight="1" spans="1:7">
      <c r="A199" s="232">
        <v>2013501</v>
      </c>
      <c r="B199" s="111" t="s">
        <v>42</v>
      </c>
      <c r="C199" s="233"/>
      <c r="D199" s="233"/>
      <c r="E199" s="235"/>
      <c r="F199" s="214"/>
      <c r="G199" s="235"/>
    </row>
    <row r="200" ht="17" customHeight="1" spans="1:7">
      <c r="A200" s="232">
        <v>2013502</v>
      </c>
      <c r="B200" s="111" t="s">
        <v>43</v>
      </c>
      <c r="C200" s="233"/>
      <c r="D200" s="233"/>
      <c r="E200" s="235"/>
      <c r="F200" s="214"/>
      <c r="G200" s="235"/>
    </row>
    <row r="201" ht="17" customHeight="1" spans="1:7">
      <c r="A201" s="232">
        <v>2013503</v>
      </c>
      <c r="B201" s="111" t="s">
        <v>44</v>
      </c>
      <c r="C201" s="233"/>
      <c r="D201" s="233"/>
      <c r="E201" s="235"/>
      <c r="F201" s="214"/>
      <c r="G201" s="235"/>
    </row>
    <row r="202" ht="17" customHeight="1" spans="1:7">
      <c r="A202" s="232">
        <v>2013550</v>
      </c>
      <c r="B202" s="111" t="s">
        <v>51</v>
      </c>
      <c r="C202" s="233"/>
      <c r="D202" s="233"/>
      <c r="E202" s="235"/>
      <c r="F202" s="214"/>
      <c r="G202" s="235"/>
    </row>
    <row r="203" ht="17" customHeight="1" spans="1:7">
      <c r="A203" s="232">
        <v>2013599</v>
      </c>
      <c r="B203" s="111" t="s">
        <v>154</v>
      </c>
      <c r="C203" s="233"/>
      <c r="D203" s="233"/>
      <c r="E203" s="235"/>
      <c r="F203" s="214"/>
      <c r="G203" s="235"/>
    </row>
    <row r="204" ht="17" customHeight="1" spans="1:7">
      <c r="A204" s="232">
        <v>20136</v>
      </c>
      <c r="B204" s="104" t="s">
        <v>155</v>
      </c>
      <c r="C204" s="233">
        <v>150.220423</v>
      </c>
      <c r="D204" s="233">
        <f>SUM(D205:D209)</f>
        <v>82</v>
      </c>
      <c r="E204" s="234">
        <f>D204/C204*100</f>
        <v>54.5864526023868</v>
      </c>
      <c r="F204" s="214">
        <v>52</v>
      </c>
      <c r="G204" s="234">
        <f>(D204-F204)/F204*100</f>
        <v>57.6923076923077</v>
      </c>
    </row>
    <row r="205" ht="17" customHeight="1" spans="1:7">
      <c r="A205" s="232">
        <v>2013601</v>
      </c>
      <c r="B205" s="111" t="s">
        <v>42</v>
      </c>
      <c r="C205" s="233"/>
      <c r="D205" s="233"/>
      <c r="E205" s="235"/>
      <c r="F205" s="214"/>
      <c r="G205" s="235"/>
    </row>
    <row r="206" ht="17" customHeight="1" spans="1:7">
      <c r="A206" s="232">
        <v>2013602</v>
      </c>
      <c r="B206" s="111" t="s">
        <v>43</v>
      </c>
      <c r="C206" s="233">
        <v>150.220423</v>
      </c>
      <c r="D206" s="233">
        <v>82</v>
      </c>
      <c r="E206" s="234">
        <f>D206/C206*100</f>
        <v>54.5864526023868</v>
      </c>
      <c r="F206" s="214">
        <v>44</v>
      </c>
      <c r="G206" s="234">
        <f>(D206-F206)/F206*100</f>
        <v>86.3636363636364</v>
      </c>
    </row>
    <row r="207" ht="17" customHeight="1" spans="1:7">
      <c r="A207" s="232">
        <v>2013603</v>
      </c>
      <c r="B207" s="111" t="s">
        <v>44</v>
      </c>
      <c r="C207" s="233"/>
      <c r="D207" s="233"/>
      <c r="E207" s="235"/>
      <c r="F207" s="214"/>
      <c r="G207" s="235"/>
    </row>
    <row r="208" ht="17" customHeight="1" spans="1:7">
      <c r="A208" s="232">
        <v>2013650</v>
      </c>
      <c r="B208" s="111" t="s">
        <v>51</v>
      </c>
      <c r="C208" s="233"/>
      <c r="D208" s="233"/>
      <c r="E208" s="235"/>
      <c r="F208" s="214"/>
      <c r="G208" s="235"/>
    </row>
    <row r="209" ht="17" customHeight="1" spans="1:7">
      <c r="A209" s="232">
        <v>2013699</v>
      </c>
      <c r="B209" s="111" t="s">
        <v>156</v>
      </c>
      <c r="C209" s="233"/>
      <c r="D209" s="233"/>
      <c r="E209" s="235"/>
      <c r="F209" s="214"/>
      <c r="G209" s="235"/>
    </row>
    <row r="210" ht="17" customHeight="1" spans="1:7">
      <c r="A210" s="232">
        <v>20137</v>
      </c>
      <c r="B210" s="104" t="s">
        <v>157</v>
      </c>
      <c r="C210" s="233"/>
      <c r="D210" s="233"/>
      <c r="E210" s="235"/>
      <c r="F210" s="214"/>
      <c r="G210" s="235"/>
    </row>
    <row r="211" ht="17" customHeight="1" spans="1:7">
      <c r="A211" s="232">
        <v>2013701</v>
      </c>
      <c r="B211" s="111" t="s">
        <v>42</v>
      </c>
      <c r="C211" s="233"/>
      <c r="D211" s="233"/>
      <c r="E211" s="235"/>
      <c r="F211" s="214"/>
      <c r="G211" s="235"/>
    </row>
    <row r="212" ht="17" customHeight="1" spans="1:7">
      <c r="A212" s="232">
        <v>2013702</v>
      </c>
      <c r="B212" s="111" t="s">
        <v>43</v>
      </c>
      <c r="C212" s="233"/>
      <c r="D212" s="233"/>
      <c r="E212" s="235"/>
      <c r="F212" s="214"/>
      <c r="G212" s="235"/>
    </row>
    <row r="213" ht="17" customHeight="1" spans="1:7">
      <c r="A213" s="232">
        <v>2013703</v>
      </c>
      <c r="B213" s="111" t="s">
        <v>44</v>
      </c>
      <c r="C213" s="233"/>
      <c r="D213" s="233"/>
      <c r="E213" s="235"/>
      <c r="F213" s="214"/>
      <c r="G213" s="235"/>
    </row>
    <row r="214" ht="17" customHeight="1" spans="1:7">
      <c r="A214" s="232">
        <v>2013704</v>
      </c>
      <c r="B214" s="111" t="s">
        <v>158</v>
      </c>
      <c r="C214" s="233"/>
      <c r="D214" s="233"/>
      <c r="E214" s="235"/>
      <c r="F214" s="214"/>
      <c r="G214" s="235"/>
    </row>
    <row r="215" ht="17" customHeight="1" spans="1:7">
      <c r="A215" s="232">
        <v>2013750</v>
      </c>
      <c r="B215" s="111" t="s">
        <v>51</v>
      </c>
      <c r="C215" s="233"/>
      <c r="D215" s="233"/>
      <c r="E215" s="235"/>
      <c r="F215" s="214"/>
      <c r="G215" s="235"/>
    </row>
    <row r="216" ht="17" customHeight="1" spans="1:7">
      <c r="A216" s="232">
        <v>2013799</v>
      </c>
      <c r="B216" s="111" t="s">
        <v>159</v>
      </c>
      <c r="C216" s="233"/>
      <c r="D216" s="233"/>
      <c r="E216" s="235"/>
      <c r="F216" s="214"/>
      <c r="G216" s="235"/>
    </row>
    <row r="217" ht="17" customHeight="1" spans="1:7">
      <c r="A217" s="232">
        <v>20138</v>
      </c>
      <c r="B217" s="104" t="s">
        <v>160</v>
      </c>
      <c r="C217" s="233">
        <v>1430.033584</v>
      </c>
      <c r="D217" s="233">
        <f>SUM(D218:D231)</f>
        <v>1419</v>
      </c>
      <c r="E217" s="234">
        <f>D217/C217*100</f>
        <v>99.2284388196578</v>
      </c>
      <c r="F217" s="214">
        <v>1407</v>
      </c>
      <c r="G217" s="234">
        <f>(D217-F217)/F217*100</f>
        <v>0.852878464818763</v>
      </c>
    </row>
    <row r="218" ht="17" customHeight="1" spans="1:7">
      <c r="A218" s="232">
        <v>2013801</v>
      </c>
      <c r="B218" s="111" t="s">
        <v>42</v>
      </c>
      <c r="C218" s="233">
        <v>1411.671782</v>
      </c>
      <c r="D218" s="233">
        <v>1410</v>
      </c>
      <c r="E218" s="234">
        <f>D218/C218*100</f>
        <v>99.8815743134264</v>
      </c>
      <c r="F218" s="214">
        <v>1365</v>
      </c>
      <c r="G218" s="234">
        <f>(D218-F218)/F218*100</f>
        <v>3.2967032967033</v>
      </c>
    </row>
    <row r="219" ht="17" customHeight="1" spans="1:7">
      <c r="A219" s="232">
        <v>2013802</v>
      </c>
      <c r="B219" s="111" t="s">
        <v>43</v>
      </c>
      <c r="C219" s="233"/>
      <c r="D219" s="233"/>
      <c r="E219" s="235"/>
      <c r="F219" s="214"/>
      <c r="G219" s="235"/>
    </row>
    <row r="220" ht="17" customHeight="1" spans="1:7">
      <c r="A220" s="232">
        <v>2013803</v>
      </c>
      <c r="B220" s="111" t="s">
        <v>44</v>
      </c>
      <c r="C220" s="233"/>
      <c r="D220" s="233"/>
      <c r="E220" s="235"/>
      <c r="F220" s="214"/>
      <c r="G220" s="235"/>
    </row>
    <row r="221" ht="17" customHeight="1" spans="1:7">
      <c r="A221" s="232">
        <v>2013804</v>
      </c>
      <c r="B221" s="111" t="s">
        <v>161</v>
      </c>
      <c r="C221" s="233">
        <v>4</v>
      </c>
      <c r="D221" s="233">
        <v>4</v>
      </c>
      <c r="E221" s="234">
        <f>D221/C221*100</f>
        <v>100</v>
      </c>
      <c r="F221" s="214">
        <v>16</v>
      </c>
      <c r="G221" s="234">
        <f>(D221-F221)/F221*100</f>
        <v>-75</v>
      </c>
    </row>
    <row r="222" ht="17" customHeight="1" spans="1:7">
      <c r="A222" s="232">
        <v>2013805</v>
      </c>
      <c r="B222" s="111" t="s">
        <v>162</v>
      </c>
      <c r="C222" s="233"/>
      <c r="D222" s="233"/>
      <c r="E222" s="235"/>
      <c r="F222" s="214"/>
      <c r="G222" s="235"/>
    </row>
    <row r="223" ht="17" customHeight="1" spans="1:7">
      <c r="A223" s="232">
        <v>2013808</v>
      </c>
      <c r="B223" s="111" t="s">
        <v>85</v>
      </c>
      <c r="C223" s="233"/>
      <c r="D223" s="233"/>
      <c r="E223" s="235"/>
      <c r="F223" s="214"/>
      <c r="G223" s="235"/>
    </row>
    <row r="224" ht="17" customHeight="1" spans="1:7">
      <c r="A224" s="232">
        <v>2013810</v>
      </c>
      <c r="B224" s="111" t="s">
        <v>163</v>
      </c>
      <c r="C224" s="233"/>
      <c r="D224" s="233"/>
      <c r="E224" s="235"/>
      <c r="F224" s="214"/>
      <c r="G224" s="235"/>
    </row>
    <row r="225" ht="17" customHeight="1" spans="1:7">
      <c r="A225" s="232">
        <v>2013812</v>
      </c>
      <c r="B225" s="111" t="s">
        <v>164</v>
      </c>
      <c r="C225" s="233"/>
      <c r="D225" s="233"/>
      <c r="E225" s="235"/>
      <c r="F225" s="214"/>
      <c r="G225" s="235"/>
    </row>
    <row r="226" ht="17" customHeight="1" spans="1:7">
      <c r="A226" s="232">
        <v>2013813</v>
      </c>
      <c r="B226" s="111" t="s">
        <v>165</v>
      </c>
      <c r="C226" s="233"/>
      <c r="D226" s="233"/>
      <c r="E226" s="235"/>
      <c r="F226" s="214"/>
      <c r="G226" s="235"/>
    </row>
    <row r="227" ht="17" customHeight="1" spans="1:7">
      <c r="A227" s="232">
        <v>2013814</v>
      </c>
      <c r="B227" s="111" t="s">
        <v>166</v>
      </c>
      <c r="C227" s="233"/>
      <c r="D227" s="233"/>
      <c r="E227" s="235"/>
      <c r="F227" s="214"/>
      <c r="G227" s="235"/>
    </row>
    <row r="228" ht="17" customHeight="1" spans="1:7">
      <c r="A228" s="232">
        <v>2013815</v>
      </c>
      <c r="B228" s="111" t="s">
        <v>167</v>
      </c>
      <c r="C228" s="233"/>
      <c r="D228" s="233"/>
      <c r="E228" s="235"/>
      <c r="F228" s="214"/>
      <c r="G228" s="235"/>
    </row>
    <row r="229" ht="17" customHeight="1" spans="1:7">
      <c r="A229" s="232">
        <v>2013816</v>
      </c>
      <c r="B229" s="111" t="s">
        <v>168</v>
      </c>
      <c r="C229" s="233"/>
      <c r="D229" s="233"/>
      <c r="E229" s="235"/>
      <c r="F229" s="214"/>
      <c r="G229" s="235"/>
    </row>
    <row r="230" ht="17" customHeight="1" spans="1:7">
      <c r="A230" s="232">
        <v>2013850</v>
      </c>
      <c r="B230" s="111" t="s">
        <v>51</v>
      </c>
      <c r="C230" s="233"/>
      <c r="D230" s="233"/>
      <c r="E230" s="235"/>
      <c r="F230" s="214"/>
      <c r="G230" s="235"/>
    </row>
    <row r="231" ht="17" customHeight="1" spans="1:7">
      <c r="A231" s="232">
        <v>2013899</v>
      </c>
      <c r="B231" s="111" t="s">
        <v>169</v>
      </c>
      <c r="C231" s="233">
        <v>14.361802</v>
      </c>
      <c r="D231" s="233">
        <v>5</v>
      </c>
      <c r="E231" s="234">
        <f>D231/C231*100</f>
        <v>34.8145727116973</v>
      </c>
      <c r="F231" s="214">
        <v>26</v>
      </c>
      <c r="G231" s="234">
        <f>(D231-F231)/F231*100</f>
        <v>-80.7692307692308</v>
      </c>
    </row>
    <row r="232" ht="17" customHeight="1" spans="1:7">
      <c r="A232" s="239">
        <v>20139</v>
      </c>
      <c r="B232" s="240" t="s">
        <v>170</v>
      </c>
      <c r="C232" s="233">
        <v>133</v>
      </c>
      <c r="D232" s="233">
        <f>SUM(D233:D238)</f>
        <v>133</v>
      </c>
      <c r="E232" s="234">
        <f>D232/C232*100</f>
        <v>100</v>
      </c>
      <c r="F232" s="214">
        <v>25</v>
      </c>
      <c r="G232" s="234">
        <f>(D232-F232)/F232*100</f>
        <v>432</v>
      </c>
    </row>
    <row r="233" ht="17" customHeight="1" spans="1:7">
      <c r="A233" s="239">
        <v>2013901</v>
      </c>
      <c r="B233" s="212" t="s">
        <v>42</v>
      </c>
      <c r="C233" s="233">
        <v>133</v>
      </c>
      <c r="D233" s="233">
        <v>133</v>
      </c>
      <c r="E233" s="234">
        <f>D233/C233*100</f>
        <v>100</v>
      </c>
      <c r="F233" s="214">
        <v>25</v>
      </c>
      <c r="G233" s="234">
        <f>(D233-F233)/F233*100</f>
        <v>432</v>
      </c>
    </row>
    <row r="234" ht="17" customHeight="1" spans="1:7">
      <c r="A234" s="239">
        <v>2013902</v>
      </c>
      <c r="B234" s="212" t="s">
        <v>43</v>
      </c>
      <c r="C234" s="233"/>
      <c r="D234" s="233"/>
      <c r="E234" s="235"/>
      <c r="F234" s="214"/>
      <c r="G234" s="235"/>
    </row>
    <row r="235" ht="17" customHeight="1" spans="1:7">
      <c r="A235" s="239">
        <v>2013903</v>
      </c>
      <c r="B235" s="212" t="s">
        <v>44</v>
      </c>
      <c r="C235" s="233"/>
      <c r="D235" s="233"/>
      <c r="E235" s="235"/>
      <c r="F235" s="214"/>
      <c r="G235" s="235"/>
    </row>
    <row r="236" ht="17" customHeight="1" spans="1:7">
      <c r="A236" s="239">
        <v>2013904</v>
      </c>
      <c r="B236" s="212" t="s">
        <v>141</v>
      </c>
      <c r="C236" s="233"/>
      <c r="D236" s="233"/>
      <c r="E236" s="235"/>
      <c r="F236" s="214"/>
      <c r="G236" s="235"/>
    </row>
    <row r="237" ht="17" customHeight="1" spans="1:7">
      <c r="A237" s="239">
        <v>2013950</v>
      </c>
      <c r="B237" s="212" t="s">
        <v>51</v>
      </c>
      <c r="C237" s="233"/>
      <c r="D237" s="233"/>
      <c r="E237" s="235"/>
      <c r="F237" s="214"/>
      <c r="G237" s="235"/>
    </row>
    <row r="238" ht="17" customHeight="1" spans="1:7">
      <c r="A238" s="239">
        <v>2013999</v>
      </c>
      <c r="B238" s="212" t="s">
        <v>171</v>
      </c>
      <c r="C238" s="233"/>
      <c r="D238" s="233"/>
      <c r="E238" s="235"/>
      <c r="F238" s="214"/>
      <c r="G238" s="235"/>
    </row>
    <row r="239" ht="17" customHeight="1" spans="1:7">
      <c r="A239" s="239">
        <v>20140</v>
      </c>
      <c r="B239" s="240" t="s">
        <v>172</v>
      </c>
      <c r="C239" s="233">
        <v>178</v>
      </c>
      <c r="D239" s="233">
        <f>SUM(D240:D244)</f>
        <v>178</v>
      </c>
      <c r="E239" s="234">
        <f>D239/C239*100</f>
        <v>100</v>
      </c>
      <c r="F239" s="214">
        <v>171</v>
      </c>
      <c r="G239" s="234">
        <f>(D239-F239)/F239*100</f>
        <v>4.09356725146199</v>
      </c>
    </row>
    <row r="240" ht="17" customHeight="1" spans="1:7">
      <c r="A240" s="239">
        <v>2014001</v>
      </c>
      <c r="B240" s="212" t="s">
        <v>42</v>
      </c>
      <c r="C240" s="233">
        <v>174</v>
      </c>
      <c r="D240" s="233">
        <v>174</v>
      </c>
      <c r="E240" s="234">
        <f>D240/C240*100</f>
        <v>100</v>
      </c>
      <c r="F240" s="214">
        <v>122</v>
      </c>
      <c r="G240" s="234">
        <f>(D240-F240)/F240*100</f>
        <v>42.6229508196721</v>
      </c>
    </row>
    <row r="241" ht="17" customHeight="1" spans="1:7">
      <c r="A241" s="239">
        <v>2014002</v>
      </c>
      <c r="B241" s="212" t="s">
        <v>43</v>
      </c>
      <c r="C241" s="233"/>
      <c r="D241" s="233"/>
      <c r="E241" s="235"/>
      <c r="F241" s="214"/>
      <c r="G241" s="235"/>
    </row>
    <row r="242" ht="17" customHeight="1" spans="1:7">
      <c r="A242" s="239">
        <v>2014003</v>
      </c>
      <c r="B242" s="212" t="s">
        <v>44</v>
      </c>
      <c r="C242" s="233"/>
      <c r="D242" s="233"/>
      <c r="E242" s="235"/>
      <c r="F242" s="214"/>
      <c r="G242" s="235"/>
    </row>
    <row r="243" ht="17" customHeight="1" spans="1:7">
      <c r="A243" s="239">
        <v>2014004</v>
      </c>
      <c r="B243" s="212" t="s">
        <v>173</v>
      </c>
      <c r="C243" s="233">
        <v>4</v>
      </c>
      <c r="D243" s="233">
        <v>4</v>
      </c>
      <c r="E243" s="234">
        <f>D243/C243*100</f>
        <v>100</v>
      </c>
      <c r="F243" s="214">
        <v>39</v>
      </c>
      <c r="G243" s="234">
        <f>(D243-F243)/F243*100</f>
        <v>-89.7435897435898</v>
      </c>
    </row>
    <row r="244" ht="17" customHeight="1" spans="1:7">
      <c r="A244" s="239">
        <v>2014099</v>
      </c>
      <c r="B244" s="212" t="s">
        <v>174</v>
      </c>
      <c r="C244" s="233"/>
      <c r="D244" s="233"/>
      <c r="E244" s="235"/>
      <c r="F244" s="214"/>
      <c r="G244" s="235"/>
    </row>
    <row r="245" ht="17" customHeight="1" spans="1:7">
      <c r="A245" s="232">
        <v>20199</v>
      </c>
      <c r="B245" s="104" t="s">
        <v>175</v>
      </c>
      <c r="C245" s="233">
        <v>587.51168</v>
      </c>
      <c r="D245" s="233">
        <f>SUM(D246:D247)</f>
        <v>336</v>
      </c>
      <c r="E245" s="234">
        <f>D245/C245*100</f>
        <v>57.1903523688244</v>
      </c>
      <c r="F245" s="214">
        <v>545</v>
      </c>
      <c r="G245" s="234">
        <f>(D245-F245)/F245*100</f>
        <v>-38.348623853211</v>
      </c>
    </row>
    <row r="246" ht="17" customHeight="1" spans="1:7">
      <c r="A246" s="232">
        <v>2019901</v>
      </c>
      <c r="B246" s="111" t="s">
        <v>176</v>
      </c>
      <c r="C246" s="233"/>
      <c r="D246" s="233"/>
      <c r="E246" s="235"/>
      <c r="F246" s="214"/>
      <c r="G246" s="235"/>
    </row>
    <row r="247" ht="17" customHeight="1" spans="1:7">
      <c r="A247" s="232">
        <v>2019999</v>
      </c>
      <c r="B247" s="111" t="s">
        <v>177</v>
      </c>
      <c r="C247" s="233">
        <v>587.51168</v>
      </c>
      <c r="D247" s="233">
        <v>336</v>
      </c>
      <c r="E247" s="234">
        <f>D247/C247*100</f>
        <v>57.1903523688244</v>
      </c>
      <c r="F247" s="214">
        <v>545</v>
      </c>
      <c r="G247" s="234">
        <f>(D247-F247)/F247*100</f>
        <v>-38.348623853211</v>
      </c>
    </row>
    <row r="248" ht="17" customHeight="1" spans="1:7">
      <c r="A248" s="232">
        <v>202</v>
      </c>
      <c r="B248" s="104" t="s">
        <v>178</v>
      </c>
      <c r="C248" s="233"/>
      <c r="D248" s="233"/>
      <c r="E248" s="235"/>
      <c r="F248" s="214"/>
      <c r="G248" s="235"/>
    </row>
    <row r="249" ht="17" customHeight="1" spans="1:7">
      <c r="A249" s="232">
        <v>20201</v>
      </c>
      <c r="B249" s="104" t="s">
        <v>179</v>
      </c>
      <c r="C249" s="233"/>
      <c r="D249" s="233"/>
      <c r="E249" s="235"/>
      <c r="F249" s="214"/>
      <c r="G249" s="235"/>
    </row>
    <row r="250" ht="17" customHeight="1" spans="1:7">
      <c r="A250" s="232">
        <v>2020101</v>
      </c>
      <c r="B250" s="111" t="s">
        <v>42</v>
      </c>
      <c r="C250" s="233"/>
      <c r="D250" s="233"/>
      <c r="E250" s="235"/>
      <c r="F250" s="214"/>
      <c r="G250" s="235"/>
    </row>
    <row r="251" ht="17" customHeight="1" spans="1:7">
      <c r="A251" s="232">
        <v>2020102</v>
      </c>
      <c r="B251" s="111" t="s">
        <v>43</v>
      </c>
      <c r="C251" s="233"/>
      <c r="D251" s="233"/>
      <c r="E251" s="235"/>
      <c r="F251" s="214"/>
      <c r="G251" s="235"/>
    </row>
    <row r="252" ht="17" customHeight="1" spans="1:7">
      <c r="A252" s="232">
        <v>2020103</v>
      </c>
      <c r="B252" s="111" t="s">
        <v>44</v>
      </c>
      <c r="C252" s="233"/>
      <c r="D252" s="233"/>
      <c r="E252" s="235"/>
      <c r="F252" s="214"/>
      <c r="G252" s="235"/>
    </row>
    <row r="253" ht="17" customHeight="1" spans="1:7">
      <c r="A253" s="232">
        <v>2020104</v>
      </c>
      <c r="B253" s="111" t="s">
        <v>141</v>
      </c>
      <c r="C253" s="233"/>
      <c r="D253" s="233"/>
      <c r="E253" s="235"/>
      <c r="F253" s="214"/>
      <c r="G253" s="235"/>
    </row>
    <row r="254" ht="17" customHeight="1" spans="1:7">
      <c r="A254" s="232">
        <v>2020150</v>
      </c>
      <c r="B254" s="111" t="s">
        <v>51</v>
      </c>
      <c r="C254" s="233"/>
      <c r="D254" s="233"/>
      <c r="E254" s="235"/>
      <c r="F254" s="214"/>
      <c r="G254" s="235"/>
    </row>
    <row r="255" ht="17" customHeight="1" spans="1:7">
      <c r="A255" s="232">
        <v>2020199</v>
      </c>
      <c r="B255" s="111" t="s">
        <v>180</v>
      </c>
      <c r="C255" s="233"/>
      <c r="D255" s="233"/>
      <c r="E255" s="235"/>
      <c r="F255" s="214"/>
      <c r="G255" s="235"/>
    </row>
    <row r="256" ht="17" customHeight="1" spans="1:7">
      <c r="A256" s="232">
        <v>20202</v>
      </c>
      <c r="B256" s="104" t="s">
        <v>181</v>
      </c>
      <c r="C256" s="233"/>
      <c r="D256" s="233"/>
      <c r="E256" s="235"/>
      <c r="F256" s="214"/>
      <c r="G256" s="235"/>
    </row>
    <row r="257" ht="17" customHeight="1" spans="1:7">
      <c r="A257" s="232">
        <v>2020201</v>
      </c>
      <c r="B257" s="111" t="s">
        <v>182</v>
      </c>
      <c r="C257" s="233"/>
      <c r="D257" s="233"/>
      <c r="E257" s="235"/>
      <c r="F257" s="214"/>
      <c r="G257" s="235"/>
    </row>
    <row r="258" ht="17" customHeight="1" spans="1:7">
      <c r="A258" s="232">
        <v>2020202</v>
      </c>
      <c r="B258" s="111" t="s">
        <v>183</v>
      </c>
      <c r="C258" s="233"/>
      <c r="D258" s="233"/>
      <c r="E258" s="235"/>
      <c r="F258" s="214"/>
      <c r="G258" s="235"/>
    </row>
    <row r="259" ht="17" customHeight="1" spans="1:7">
      <c r="A259" s="232">
        <v>20203</v>
      </c>
      <c r="B259" s="104" t="s">
        <v>184</v>
      </c>
      <c r="C259" s="233"/>
      <c r="D259" s="233"/>
      <c r="E259" s="235"/>
      <c r="F259" s="214"/>
      <c r="G259" s="235"/>
    </row>
    <row r="260" ht="17" customHeight="1" spans="1:7">
      <c r="A260" s="232">
        <v>2020304</v>
      </c>
      <c r="B260" s="111" t="s">
        <v>185</v>
      </c>
      <c r="C260" s="233"/>
      <c r="D260" s="233"/>
      <c r="E260" s="235"/>
      <c r="F260" s="214"/>
      <c r="G260" s="235"/>
    </row>
    <row r="261" ht="17" customHeight="1" spans="1:7">
      <c r="A261" s="232">
        <v>2020306</v>
      </c>
      <c r="B261" s="111" t="s">
        <v>186</v>
      </c>
      <c r="C261" s="233"/>
      <c r="D261" s="233"/>
      <c r="E261" s="235"/>
      <c r="F261" s="214"/>
      <c r="G261" s="235"/>
    </row>
    <row r="262" ht="17" customHeight="1" spans="1:7">
      <c r="A262" s="232">
        <v>20204</v>
      </c>
      <c r="B262" s="104" t="s">
        <v>187</v>
      </c>
      <c r="C262" s="233"/>
      <c r="D262" s="233"/>
      <c r="E262" s="235"/>
      <c r="F262" s="214"/>
      <c r="G262" s="235"/>
    </row>
    <row r="263" ht="17" customHeight="1" spans="1:7">
      <c r="A263" s="232">
        <v>2020401</v>
      </c>
      <c r="B263" s="111" t="s">
        <v>188</v>
      </c>
      <c r="C263" s="233"/>
      <c r="D263" s="233"/>
      <c r="E263" s="235"/>
      <c r="F263" s="214"/>
      <c r="G263" s="235"/>
    </row>
    <row r="264" ht="17" customHeight="1" spans="1:7">
      <c r="A264" s="232">
        <v>2020402</v>
      </c>
      <c r="B264" s="111" t="s">
        <v>189</v>
      </c>
      <c r="C264" s="233"/>
      <c r="D264" s="233"/>
      <c r="E264" s="235"/>
      <c r="F264" s="214"/>
      <c r="G264" s="235"/>
    </row>
    <row r="265" ht="17" customHeight="1" spans="1:7">
      <c r="A265" s="232">
        <v>2020403</v>
      </c>
      <c r="B265" s="111" t="s">
        <v>190</v>
      </c>
      <c r="C265" s="233"/>
      <c r="D265" s="233"/>
      <c r="E265" s="235"/>
      <c r="F265" s="214"/>
      <c r="G265" s="235"/>
    </row>
    <row r="266" ht="17" customHeight="1" spans="1:7">
      <c r="A266" s="232">
        <v>2020404</v>
      </c>
      <c r="B266" s="111" t="s">
        <v>191</v>
      </c>
      <c r="C266" s="233"/>
      <c r="D266" s="233"/>
      <c r="E266" s="235"/>
      <c r="F266" s="214"/>
      <c r="G266" s="235"/>
    </row>
    <row r="267" ht="17" customHeight="1" spans="1:7">
      <c r="A267" s="232">
        <v>2020499</v>
      </c>
      <c r="B267" s="111" t="s">
        <v>192</v>
      </c>
      <c r="C267" s="233"/>
      <c r="D267" s="233"/>
      <c r="E267" s="235"/>
      <c r="F267" s="214"/>
      <c r="G267" s="235"/>
    </row>
    <row r="268" ht="17" customHeight="1" spans="1:7">
      <c r="A268" s="232">
        <v>20205</v>
      </c>
      <c r="B268" s="104" t="s">
        <v>193</v>
      </c>
      <c r="C268" s="233"/>
      <c r="D268" s="233"/>
      <c r="E268" s="235"/>
      <c r="F268" s="214"/>
      <c r="G268" s="235"/>
    </row>
    <row r="269" ht="17" customHeight="1" spans="1:7">
      <c r="A269" s="232">
        <v>2020503</v>
      </c>
      <c r="B269" s="111" t="s">
        <v>194</v>
      </c>
      <c r="C269" s="233"/>
      <c r="D269" s="233"/>
      <c r="E269" s="235"/>
      <c r="F269" s="214"/>
      <c r="G269" s="235"/>
    </row>
    <row r="270" ht="17" customHeight="1" spans="1:7">
      <c r="A270" s="232">
        <v>2020504</v>
      </c>
      <c r="B270" s="111" t="s">
        <v>195</v>
      </c>
      <c r="C270" s="233"/>
      <c r="D270" s="233"/>
      <c r="E270" s="235"/>
      <c r="F270" s="214"/>
      <c r="G270" s="235"/>
    </row>
    <row r="271" ht="17" customHeight="1" spans="1:7">
      <c r="A271" s="232">
        <v>2020505</v>
      </c>
      <c r="B271" s="111" t="s">
        <v>196</v>
      </c>
      <c r="C271" s="233"/>
      <c r="D271" s="233"/>
      <c r="E271" s="235"/>
      <c r="F271" s="214"/>
      <c r="G271" s="235"/>
    </row>
    <row r="272" ht="17" customHeight="1" spans="1:7">
      <c r="A272" s="232">
        <v>2020599</v>
      </c>
      <c r="B272" s="111" t="s">
        <v>197</v>
      </c>
      <c r="C272" s="233"/>
      <c r="D272" s="233"/>
      <c r="E272" s="235"/>
      <c r="F272" s="214"/>
      <c r="G272" s="235"/>
    </row>
    <row r="273" ht="17" customHeight="1" spans="1:7">
      <c r="A273" s="232">
        <v>20206</v>
      </c>
      <c r="B273" s="104" t="s">
        <v>198</v>
      </c>
      <c r="C273" s="233"/>
      <c r="D273" s="233"/>
      <c r="E273" s="235"/>
      <c r="F273" s="214"/>
      <c r="G273" s="235"/>
    </row>
    <row r="274" ht="17" customHeight="1" spans="1:7">
      <c r="A274" s="232">
        <v>2020601</v>
      </c>
      <c r="B274" s="111" t="s">
        <v>199</v>
      </c>
      <c r="C274" s="233"/>
      <c r="D274" s="233"/>
      <c r="E274" s="235"/>
      <c r="F274" s="214"/>
      <c r="G274" s="235"/>
    </row>
    <row r="275" ht="17" customHeight="1" spans="1:7">
      <c r="A275" s="232">
        <v>20207</v>
      </c>
      <c r="B275" s="104" t="s">
        <v>200</v>
      </c>
      <c r="C275" s="233"/>
      <c r="D275" s="233"/>
      <c r="E275" s="235"/>
      <c r="F275" s="214"/>
      <c r="G275" s="235"/>
    </row>
    <row r="276" ht="17" customHeight="1" spans="1:7">
      <c r="A276" s="232">
        <v>2020701</v>
      </c>
      <c r="B276" s="111" t="s">
        <v>201</v>
      </c>
      <c r="C276" s="233"/>
      <c r="D276" s="233"/>
      <c r="E276" s="235"/>
      <c r="F276" s="214"/>
      <c r="G276" s="235"/>
    </row>
    <row r="277" ht="17" customHeight="1" spans="1:7">
      <c r="A277" s="232">
        <v>2020702</v>
      </c>
      <c r="B277" s="111" t="s">
        <v>202</v>
      </c>
      <c r="C277" s="233"/>
      <c r="D277" s="233"/>
      <c r="E277" s="235"/>
      <c r="F277" s="214"/>
      <c r="G277" s="235"/>
    </row>
    <row r="278" ht="17" customHeight="1" spans="1:7">
      <c r="A278" s="232">
        <v>2020703</v>
      </c>
      <c r="B278" s="111" t="s">
        <v>203</v>
      </c>
      <c r="C278" s="233"/>
      <c r="D278" s="233"/>
      <c r="E278" s="235"/>
      <c r="F278" s="214"/>
      <c r="G278" s="235"/>
    </row>
    <row r="279" ht="17" customHeight="1" spans="1:7">
      <c r="A279" s="232">
        <v>2020799</v>
      </c>
      <c r="B279" s="111" t="s">
        <v>204</v>
      </c>
      <c r="C279" s="233"/>
      <c r="D279" s="233"/>
      <c r="E279" s="235"/>
      <c r="F279" s="214"/>
      <c r="G279" s="235"/>
    </row>
    <row r="280" ht="17" customHeight="1" spans="1:7">
      <c r="A280" s="232">
        <v>20208</v>
      </c>
      <c r="B280" s="104" t="s">
        <v>205</v>
      </c>
      <c r="C280" s="233"/>
      <c r="D280" s="233"/>
      <c r="E280" s="235"/>
      <c r="F280" s="214"/>
      <c r="G280" s="235"/>
    </row>
    <row r="281" ht="17" customHeight="1" spans="1:7">
      <c r="A281" s="232">
        <v>2020801</v>
      </c>
      <c r="B281" s="111" t="s">
        <v>42</v>
      </c>
      <c r="C281" s="233"/>
      <c r="D281" s="233"/>
      <c r="E281" s="235"/>
      <c r="F281" s="214"/>
      <c r="G281" s="235"/>
    </row>
    <row r="282" ht="17" customHeight="1" spans="1:7">
      <c r="A282" s="232">
        <v>2020802</v>
      </c>
      <c r="B282" s="111" t="s">
        <v>43</v>
      </c>
      <c r="C282" s="233"/>
      <c r="D282" s="233"/>
      <c r="E282" s="235"/>
      <c r="F282" s="214"/>
      <c r="G282" s="235"/>
    </row>
    <row r="283" ht="17" customHeight="1" spans="1:7">
      <c r="A283" s="232">
        <v>2020803</v>
      </c>
      <c r="B283" s="111" t="s">
        <v>44</v>
      </c>
      <c r="C283" s="233"/>
      <c r="D283" s="233"/>
      <c r="E283" s="235"/>
      <c r="F283" s="214"/>
      <c r="G283" s="235"/>
    </row>
    <row r="284" ht="17" customHeight="1" spans="1:7">
      <c r="A284" s="232">
        <v>2020850</v>
      </c>
      <c r="B284" s="111" t="s">
        <v>51</v>
      </c>
      <c r="C284" s="233"/>
      <c r="D284" s="233"/>
      <c r="E284" s="235"/>
      <c r="F284" s="214"/>
      <c r="G284" s="235"/>
    </row>
    <row r="285" ht="17" customHeight="1" spans="1:7">
      <c r="A285" s="232">
        <v>2020899</v>
      </c>
      <c r="B285" s="111" t="s">
        <v>206</v>
      </c>
      <c r="C285" s="233"/>
      <c r="D285" s="233"/>
      <c r="E285" s="235"/>
      <c r="F285" s="214"/>
      <c r="G285" s="235"/>
    </row>
    <row r="286" ht="17" customHeight="1" spans="1:7">
      <c r="A286" s="232">
        <v>20299</v>
      </c>
      <c r="B286" s="104" t="s">
        <v>207</v>
      </c>
      <c r="C286" s="233"/>
      <c r="D286" s="233"/>
      <c r="E286" s="235"/>
      <c r="F286" s="214"/>
      <c r="G286" s="235"/>
    </row>
    <row r="287" ht="17" customHeight="1" spans="1:7">
      <c r="A287" s="232">
        <v>2029999</v>
      </c>
      <c r="B287" s="111" t="s">
        <v>208</v>
      </c>
      <c r="C287" s="233"/>
      <c r="D287" s="233"/>
      <c r="E287" s="235"/>
      <c r="F287" s="214"/>
      <c r="G287" s="235"/>
    </row>
    <row r="288" ht="17" customHeight="1" spans="1:7">
      <c r="A288" s="232">
        <v>203</v>
      </c>
      <c r="B288" s="104" t="s">
        <v>209</v>
      </c>
      <c r="C288" s="233"/>
      <c r="D288" s="233"/>
      <c r="E288" s="235"/>
      <c r="F288" s="214"/>
      <c r="G288" s="235"/>
    </row>
    <row r="289" ht="17" customHeight="1" spans="1:7">
      <c r="A289" s="232">
        <v>20301</v>
      </c>
      <c r="B289" s="104" t="s">
        <v>210</v>
      </c>
      <c r="C289" s="233"/>
      <c r="D289" s="233"/>
      <c r="E289" s="235"/>
      <c r="F289" s="214"/>
      <c r="G289" s="235"/>
    </row>
    <row r="290" ht="17" customHeight="1" spans="1:7">
      <c r="A290" s="232">
        <v>2030101</v>
      </c>
      <c r="B290" s="111" t="s">
        <v>211</v>
      </c>
      <c r="C290" s="233"/>
      <c r="D290" s="233"/>
      <c r="E290" s="235"/>
      <c r="F290" s="214"/>
      <c r="G290" s="235"/>
    </row>
    <row r="291" ht="17" customHeight="1" spans="1:7">
      <c r="A291" s="232">
        <v>2030102</v>
      </c>
      <c r="B291" s="111" t="s">
        <v>212</v>
      </c>
      <c r="C291" s="233"/>
      <c r="D291" s="233"/>
      <c r="E291" s="235"/>
      <c r="F291" s="214"/>
      <c r="G291" s="235"/>
    </row>
    <row r="292" ht="17" customHeight="1" spans="1:7">
      <c r="A292" s="232">
        <v>2030199</v>
      </c>
      <c r="B292" s="111" t="s">
        <v>213</v>
      </c>
      <c r="C292" s="233"/>
      <c r="D292" s="233"/>
      <c r="E292" s="235"/>
      <c r="F292" s="214"/>
      <c r="G292" s="235"/>
    </row>
    <row r="293" ht="17" customHeight="1" spans="1:7">
      <c r="A293" s="232">
        <v>20304</v>
      </c>
      <c r="B293" s="104" t="s">
        <v>214</v>
      </c>
      <c r="C293" s="233"/>
      <c r="D293" s="233"/>
      <c r="E293" s="235"/>
      <c r="F293" s="214"/>
      <c r="G293" s="235"/>
    </row>
    <row r="294" ht="17" customHeight="1" spans="1:7">
      <c r="A294" s="232">
        <v>2030401</v>
      </c>
      <c r="B294" s="111" t="s">
        <v>215</v>
      </c>
      <c r="C294" s="233"/>
      <c r="D294" s="233"/>
      <c r="E294" s="235"/>
      <c r="F294" s="214"/>
      <c r="G294" s="235"/>
    </row>
    <row r="295" ht="17" customHeight="1" spans="1:7">
      <c r="A295" s="232">
        <v>20305</v>
      </c>
      <c r="B295" s="104" t="s">
        <v>216</v>
      </c>
      <c r="C295" s="233"/>
      <c r="D295" s="233"/>
      <c r="E295" s="235"/>
      <c r="F295" s="214"/>
      <c r="G295" s="235"/>
    </row>
    <row r="296" ht="17" customHeight="1" spans="1:7">
      <c r="A296" s="232">
        <v>2030501</v>
      </c>
      <c r="B296" s="111" t="s">
        <v>217</v>
      </c>
      <c r="C296" s="233"/>
      <c r="D296" s="233"/>
      <c r="E296" s="235"/>
      <c r="F296" s="214"/>
      <c r="G296" s="235"/>
    </row>
    <row r="297" ht="17" customHeight="1" spans="1:7">
      <c r="A297" s="232">
        <v>20306</v>
      </c>
      <c r="B297" s="104" t="s">
        <v>218</v>
      </c>
      <c r="C297" s="233"/>
      <c r="D297" s="233"/>
      <c r="E297" s="235"/>
      <c r="F297" s="214"/>
      <c r="G297" s="235"/>
    </row>
    <row r="298" ht="17" customHeight="1" spans="1:7">
      <c r="A298" s="232">
        <v>2030601</v>
      </c>
      <c r="B298" s="111" t="s">
        <v>219</v>
      </c>
      <c r="C298" s="233"/>
      <c r="D298" s="233"/>
      <c r="E298" s="235"/>
      <c r="F298" s="214"/>
      <c r="G298" s="235"/>
    </row>
    <row r="299" ht="17" customHeight="1" spans="1:7">
      <c r="A299" s="232">
        <v>2030602</v>
      </c>
      <c r="B299" s="111" t="s">
        <v>220</v>
      </c>
      <c r="C299" s="233"/>
      <c r="D299" s="233"/>
      <c r="E299" s="235"/>
      <c r="F299" s="214"/>
      <c r="G299" s="235"/>
    </row>
    <row r="300" ht="17" customHeight="1" spans="1:7">
      <c r="A300" s="232">
        <v>2030603</v>
      </c>
      <c r="B300" s="111" t="s">
        <v>221</v>
      </c>
      <c r="C300" s="233"/>
      <c r="D300" s="233"/>
      <c r="E300" s="235"/>
      <c r="F300" s="214"/>
      <c r="G300" s="235"/>
    </row>
    <row r="301" ht="17" customHeight="1" spans="1:7">
      <c r="A301" s="232">
        <v>2030604</v>
      </c>
      <c r="B301" s="111" t="s">
        <v>222</v>
      </c>
      <c r="C301" s="233"/>
      <c r="D301" s="233"/>
      <c r="E301" s="235"/>
      <c r="F301" s="214"/>
      <c r="G301" s="235"/>
    </row>
    <row r="302" ht="17" customHeight="1" spans="1:7">
      <c r="A302" s="232">
        <v>2030607</v>
      </c>
      <c r="B302" s="111" t="s">
        <v>223</v>
      </c>
      <c r="C302" s="233"/>
      <c r="D302" s="233"/>
      <c r="E302" s="235"/>
      <c r="F302" s="214"/>
      <c r="G302" s="235"/>
    </row>
    <row r="303" ht="17" customHeight="1" spans="1:7">
      <c r="A303" s="232">
        <v>2030608</v>
      </c>
      <c r="B303" s="111" t="s">
        <v>224</v>
      </c>
      <c r="C303" s="233"/>
      <c r="D303" s="233"/>
      <c r="E303" s="235"/>
      <c r="F303" s="214"/>
      <c r="G303" s="235"/>
    </row>
    <row r="304" ht="17" customHeight="1" spans="1:7">
      <c r="A304" s="232">
        <v>2030699</v>
      </c>
      <c r="B304" s="111" t="s">
        <v>225</v>
      </c>
      <c r="C304" s="233"/>
      <c r="D304" s="233"/>
      <c r="E304" s="235"/>
      <c r="F304" s="214"/>
      <c r="G304" s="235"/>
    </row>
    <row r="305" ht="17" customHeight="1" spans="1:7">
      <c r="A305" s="232">
        <v>20399</v>
      </c>
      <c r="B305" s="104" t="s">
        <v>226</v>
      </c>
      <c r="C305" s="233"/>
      <c r="D305" s="233"/>
      <c r="E305" s="235"/>
      <c r="F305" s="214"/>
      <c r="G305" s="235"/>
    </row>
    <row r="306" ht="17" customHeight="1" spans="1:7">
      <c r="A306" s="232">
        <v>2039999</v>
      </c>
      <c r="B306" s="111" t="s">
        <v>227</v>
      </c>
      <c r="C306" s="233"/>
      <c r="D306" s="233"/>
      <c r="E306" s="235"/>
      <c r="F306" s="214"/>
      <c r="G306" s="235"/>
    </row>
    <row r="307" ht="17" customHeight="1" spans="1:7">
      <c r="A307" s="232">
        <v>204</v>
      </c>
      <c r="B307" s="104" t="s">
        <v>228</v>
      </c>
      <c r="C307" s="233">
        <v>10535.522564</v>
      </c>
      <c r="D307" s="233">
        <f>SUM(D308,D311,D322,D329,D337,D346,D360,D370,D380,D388,D394)</f>
        <v>8769</v>
      </c>
      <c r="E307" s="234">
        <f>D307/C307*100</f>
        <v>83.2327010523785</v>
      </c>
      <c r="F307" s="214">
        <v>7460</v>
      </c>
      <c r="G307" s="234">
        <f>(D307-F307)/F307*100</f>
        <v>17.5469168900804</v>
      </c>
    </row>
    <row r="308" ht="17" customHeight="1" spans="1:7">
      <c r="A308" s="232">
        <v>20401</v>
      </c>
      <c r="B308" s="104" t="s">
        <v>229</v>
      </c>
      <c r="C308" s="233"/>
      <c r="D308" s="233"/>
      <c r="E308" s="235"/>
      <c r="F308" s="214"/>
      <c r="G308" s="235"/>
    </row>
    <row r="309" ht="17" customHeight="1" spans="1:7">
      <c r="A309" s="232">
        <v>2040101</v>
      </c>
      <c r="B309" s="111" t="s">
        <v>230</v>
      </c>
      <c r="C309" s="233"/>
      <c r="D309" s="233"/>
      <c r="E309" s="235"/>
      <c r="F309" s="214"/>
      <c r="G309" s="235"/>
    </row>
    <row r="310" ht="17" customHeight="1" spans="1:7">
      <c r="A310" s="232">
        <v>2040199</v>
      </c>
      <c r="B310" s="111" t="s">
        <v>231</v>
      </c>
      <c r="C310" s="233"/>
      <c r="D310" s="233"/>
      <c r="E310" s="235"/>
      <c r="F310" s="214"/>
      <c r="G310" s="235"/>
    </row>
    <row r="311" ht="17" customHeight="1" spans="1:7">
      <c r="A311" s="232">
        <v>20402</v>
      </c>
      <c r="B311" s="104" t="s">
        <v>232</v>
      </c>
      <c r="C311" s="233">
        <v>9206.804476</v>
      </c>
      <c r="D311" s="233">
        <f>SUM(D312:D321)</f>
        <v>7751</v>
      </c>
      <c r="E311" s="234">
        <f>D311/C311*100</f>
        <v>84.1877333249018</v>
      </c>
      <c r="F311" s="214">
        <v>6555</v>
      </c>
      <c r="G311" s="234">
        <f>(D311-F311)/F311*100</f>
        <v>18.2456140350877</v>
      </c>
    </row>
    <row r="312" ht="17" customHeight="1" spans="1:7">
      <c r="A312" s="232">
        <v>2040201</v>
      </c>
      <c r="B312" s="111" t="s">
        <v>42</v>
      </c>
      <c r="C312" s="233">
        <v>8624.46</v>
      </c>
      <c r="D312" s="233">
        <v>7280</v>
      </c>
      <c r="E312" s="234">
        <f>D312/C312*100</f>
        <v>84.41108196919</v>
      </c>
      <c r="F312" s="214">
        <v>6008</v>
      </c>
      <c r="G312" s="234">
        <f>(D312-F312)/F312*100</f>
        <v>21.1717709720373</v>
      </c>
    </row>
    <row r="313" ht="17" customHeight="1" spans="1:7">
      <c r="A313" s="232">
        <v>2040202</v>
      </c>
      <c r="B313" s="111" t="s">
        <v>43</v>
      </c>
      <c r="C313" s="233"/>
      <c r="D313" s="233"/>
      <c r="E313" s="235"/>
      <c r="F313" s="214"/>
      <c r="G313" s="235"/>
    </row>
    <row r="314" ht="17" customHeight="1" spans="1:7">
      <c r="A314" s="232">
        <v>2040203</v>
      </c>
      <c r="B314" s="111" t="s">
        <v>44</v>
      </c>
      <c r="C314" s="233"/>
      <c r="D314" s="233"/>
      <c r="E314" s="235"/>
      <c r="F314" s="214"/>
      <c r="G314" s="235"/>
    </row>
    <row r="315" ht="17" customHeight="1" spans="1:7">
      <c r="A315" s="232">
        <v>2040219</v>
      </c>
      <c r="B315" s="111" t="s">
        <v>85</v>
      </c>
      <c r="C315" s="233"/>
      <c r="D315" s="233"/>
      <c r="E315" s="235"/>
      <c r="F315" s="214"/>
      <c r="G315" s="235"/>
    </row>
    <row r="316" ht="17" customHeight="1" spans="1:7">
      <c r="A316" s="232">
        <v>2040220</v>
      </c>
      <c r="B316" s="111" t="s">
        <v>233</v>
      </c>
      <c r="C316" s="233"/>
      <c r="D316" s="233"/>
      <c r="E316" s="235"/>
      <c r="F316" s="214"/>
      <c r="G316" s="235"/>
    </row>
    <row r="317" ht="17" customHeight="1" spans="1:7">
      <c r="A317" s="232">
        <v>2040221</v>
      </c>
      <c r="B317" s="111" t="s">
        <v>234</v>
      </c>
      <c r="C317" s="233"/>
      <c r="D317" s="233"/>
      <c r="E317" s="235"/>
      <c r="F317" s="214"/>
      <c r="G317" s="235"/>
    </row>
    <row r="318" ht="17" customHeight="1" spans="1:7">
      <c r="A318" s="232">
        <v>2040222</v>
      </c>
      <c r="B318" s="111" t="s">
        <v>235</v>
      </c>
      <c r="C318" s="233"/>
      <c r="D318" s="233"/>
      <c r="E318" s="235"/>
      <c r="F318" s="214"/>
      <c r="G318" s="235"/>
    </row>
    <row r="319" ht="17" customHeight="1" spans="1:7">
      <c r="A319" s="232">
        <v>2040223</v>
      </c>
      <c r="B319" s="111" t="s">
        <v>236</v>
      </c>
      <c r="C319" s="233">
        <v>3</v>
      </c>
      <c r="D319" s="233">
        <v>2</v>
      </c>
      <c r="E319" s="234">
        <f>D319/C319*100</f>
        <v>66.6666666666667</v>
      </c>
      <c r="F319" s="214"/>
      <c r="G319" s="235"/>
    </row>
    <row r="320" ht="17" customHeight="1" spans="1:7">
      <c r="A320" s="232">
        <v>2040250</v>
      </c>
      <c r="B320" s="111" t="s">
        <v>51</v>
      </c>
      <c r="C320" s="233"/>
      <c r="D320" s="233"/>
      <c r="E320" s="235"/>
      <c r="F320" s="214"/>
      <c r="G320" s="235"/>
    </row>
    <row r="321" ht="17" customHeight="1" spans="1:7">
      <c r="A321" s="232">
        <v>2040299</v>
      </c>
      <c r="B321" s="111" t="s">
        <v>237</v>
      </c>
      <c r="C321" s="233">
        <v>579.344476</v>
      </c>
      <c r="D321" s="233">
        <v>469</v>
      </c>
      <c r="E321" s="234">
        <f>D321/C321*100</f>
        <v>80.9535637999248</v>
      </c>
      <c r="F321" s="214">
        <v>547</v>
      </c>
      <c r="G321" s="234">
        <f>(D321-F321)/F321*100</f>
        <v>-14.2595978062157</v>
      </c>
    </row>
    <row r="322" ht="17" customHeight="1" spans="1:7">
      <c r="A322" s="232">
        <v>20403</v>
      </c>
      <c r="B322" s="104" t="s">
        <v>238</v>
      </c>
      <c r="C322" s="233"/>
      <c r="D322" s="233"/>
      <c r="E322" s="235"/>
      <c r="F322" s="214"/>
      <c r="G322" s="235"/>
    </row>
    <row r="323" ht="17" customHeight="1" spans="1:7">
      <c r="A323" s="232">
        <v>2040301</v>
      </c>
      <c r="B323" s="111" t="s">
        <v>42</v>
      </c>
      <c r="C323" s="233"/>
      <c r="D323" s="233"/>
      <c r="E323" s="235"/>
      <c r="F323" s="214"/>
      <c r="G323" s="235"/>
    </row>
    <row r="324" ht="17" customHeight="1" spans="1:7">
      <c r="A324" s="232">
        <v>2040302</v>
      </c>
      <c r="B324" s="111" t="s">
        <v>43</v>
      </c>
      <c r="C324" s="233"/>
      <c r="D324" s="233"/>
      <c r="E324" s="235"/>
      <c r="F324" s="214"/>
      <c r="G324" s="235"/>
    </row>
    <row r="325" ht="17" customHeight="1" spans="1:7">
      <c r="A325" s="232">
        <v>2040303</v>
      </c>
      <c r="B325" s="111" t="s">
        <v>44</v>
      </c>
      <c r="C325" s="233"/>
      <c r="D325" s="233"/>
      <c r="E325" s="235"/>
      <c r="F325" s="214"/>
      <c r="G325" s="235"/>
    </row>
    <row r="326" ht="17" customHeight="1" spans="1:7">
      <c r="A326" s="232">
        <v>2040304</v>
      </c>
      <c r="B326" s="111" t="s">
        <v>239</v>
      </c>
      <c r="C326" s="233"/>
      <c r="D326" s="233"/>
      <c r="E326" s="235"/>
      <c r="F326" s="214"/>
      <c r="G326" s="235"/>
    </row>
    <row r="327" ht="17" customHeight="1" spans="1:7">
      <c r="A327" s="232">
        <v>2040350</v>
      </c>
      <c r="B327" s="111" t="s">
        <v>51</v>
      </c>
      <c r="C327" s="233"/>
      <c r="D327" s="233"/>
      <c r="E327" s="235"/>
      <c r="F327" s="214"/>
      <c r="G327" s="235"/>
    </row>
    <row r="328" ht="17" customHeight="1" spans="1:7">
      <c r="A328" s="232">
        <v>2040399</v>
      </c>
      <c r="B328" s="111" t="s">
        <v>240</v>
      </c>
      <c r="C328" s="233"/>
      <c r="D328" s="233"/>
      <c r="E328" s="235"/>
      <c r="F328" s="214"/>
      <c r="G328" s="235"/>
    </row>
    <row r="329" ht="17" customHeight="1" spans="1:7">
      <c r="A329" s="232">
        <v>20404</v>
      </c>
      <c r="B329" s="104" t="s">
        <v>241</v>
      </c>
      <c r="C329" s="233">
        <v>59</v>
      </c>
      <c r="D329" s="233">
        <f>SUM(D330:D336)</f>
        <v>59</v>
      </c>
      <c r="E329" s="234">
        <f>D329/C329*100</f>
        <v>100</v>
      </c>
      <c r="F329" s="214">
        <v>68</v>
      </c>
      <c r="G329" s="234">
        <f>(D329-F329)/F329*100</f>
        <v>-13.2352941176471</v>
      </c>
    </row>
    <row r="330" ht="17" customHeight="1" spans="1:7">
      <c r="A330" s="232">
        <v>2040401</v>
      </c>
      <c r="B330" s="111" t="s">
        <v>42</v>
      </c>
      <c r="C330" s="233">
        <v>59</v>
      </c>
      <c r="D330" s="233">
        <v>59</v>
      </c>
      <c r="E330" s="234">
        <f>D330/C330*100</f>
        <v>100</v>
      </c>
      <c r="F330" s="214">
        <v>68</v>
      </c>
      <c r="G330" s="234">
        <f>(D330-F330)/F330*100</f>
        <v>-13.2352941176471</v>
      </c>
    </row>
    <row r="331" ht="17" customHeight="1" spans="1:7">
      <c r="A331" s="232">
        <v>2040402</v>
      </c>
      <c r="B331" s="111" t="s">
        <v>43</v>
      </c>
      <c r="C331" s="233"/>
      <c r="D331" s="233"/>
      <c r="E331" s="235"/>
      <c r="F331" s="214"/>
      <c r="G331" s="235"/>
    </row>
    <row r="332" ht="17" customHeight="1" spans="1:7">
      <c r="A332" s="232">
        <v>2040403</v>
      </c>
      <c r="B332" s="111" t="s">
        <v>44</v>
      </c>
      <c r="C332" s="233"/>
      <c r="D332" s="233"/>
      <c r="E332" s="235"/>
      <c r="F332" s="214"/>
      <c r="G332" s="235"/>
    </row>
    <row r="333" ht="17" customHeight="1" spans="1:7">
      <c r="A333" s="232">
        <v>2040409</v>
      </c>
      <c r="B333" s="111" t="s">
        <v>242</v>
      </c>
      <c r="C333" s="233"/>
      <c r="D333" s="233"/>
      <c r="E333" s="235"/>
      <c r="F333" s="214"/>
      <c r="G333" s="235"/>
    </row>
    <row r="334" ht="17" customHeight="1" spans="1:7">
      <c r="A334" s="232">
        <v>2040410</v>
      </c>
      <c r="B334" s="111" t="s">
        <v>243</v>
      </c>
      <c r="C334" s="233"/>
      <c r="D334" s="233"/>
      <c r="E334" s="235"/>
      <c r="F334" s="214"/>
      <c r="G334" s="235"/>
    </row>
    <row r="335" ht="17" customHeight="1" spans="1:7">
      <c r="A335" s="232">
        <v>2040450</v>
      </c>
      <c r="B335" s="111" t="s">
        <v>51</v>
      </c>
      <c r="C335" s="233"/>
      <c r="D335" s="233"/>
      <c r="E335" s="235"/>
      <c r="F335" s="214"/>
      <c r="G335" s="235"/>
    </row>
    <row r="336" ht="17" customHeight="1" spans="1:7">
      <c r="A336" s="232">
        <v>2040499</v>
      </c>
      <c r="B336" s="111" t="s">
        <v>244</v>
      </c>
      <c r="C336" s="233"/>
      <c r="D336" s="233"/>
      <c r="E336" s="235"/>
      <c r="F336" s="214"/>
      <c r="G336" s="235"/>
    </row>
    <row r="337" ht="17" customHeight="1" spans="1:7">
      <c r="A337" s="232">
        <v>20405</v>
      </c>
      <c r="B337" s="104" t="s">
        <v>245</v>
      </c>
      <c r="C337" s="233">
        <v>115</v>
      </c>
      <c r="D337" s="233">
        <f>SUM(D338:D345)</f>
        <v>115</v>
      </c>
      <c r="E337" s="234">
        <f>D337/C337*100</f>
        <v>100</v>
      </c>
      <c r="F337" s="214">
        <v>138</v>
      </c>
      <c r="G337" s="234">
        <f>(D337-F337)/F337*100</f>
        <v>-16.6666666666667</v>
      </c>
    </row>
    <row r="338" ht="17" customHeight="1" spans="1:7">
      <c r="A338" s="232">
        <v>2040501</v>
      </c>
      <c r="B338" s="111" t="s">
        <v>42</v>
      </c>
      <c r="C338" s="233">
        <v>115</v>
      </c>
      <c r="D338" s="233">
        <v>115</v>
      </c>
      <c r="E338" s="234">
        <f>D338/C338*100</f>
        <v>100</v>
      </c>
      <c r="F338" s="214">
        <v>138</v>
      </c>
      <c r="G338" s="234">
        <f>(D338-F338)/F338*100</f>
        <v>-16.6666666666667</v>
      </c>
    </row>
    <row r="339" ht="17" customHeight="1" spans="1:7">
      <c r="A339" s="232">
        <v>2040502</v>
      </c>
      <c r="B339" s="111" t="s">
        <v>43</v>
      </c>
      <c r="C339" s="233"/>
      <c r="D339" s="233"/>
      <c r="E339" s="235"/>
      <c r="F339" s="214"/>
      <c r="G339" s="235"/>
    </row>
    <row r="340" ht="17" customHeight="1" spans="1:7">
      <c r="A340" s="232">
        <v>2040503</v>
      </c>
      <c r="B340" s="111" t="s">
        <v>44</v>
      </c>
      <c r="C340" s="233"/>
      <c r="D340" s="233"/>
      <c r="E340" s="235"/>
      <c r="F340" s="214"/>
      <c r="G340" s="235"/>
    </row>
    <row r="341" ht="17" customHeight="1" spans="1:7">
      <c r="A341" s="232">
        <v>2040504</v>
      </c>
      <c r="B341" s="111" t="s">
        <v>246</v>
      </c>
      <c r="C341" s="233"/>
      <c r="D341" s="233"/>
      <c r="E341" s="235"/>
      <c r="F341" s="214"/>
      <c r="G341" s="235"/>
    </row>
    <row r="342" ht="17" customHeight="1" spans="1:7">
      <c r="A342" s="232">
        <v>2040505</v>
      </c>
      <c r="B342" s="111" t="s">
        <v>247</v>
      </c>
      <c r="C342" s="233"/>
      <c r="D342" s="233"/>
      <c r="E342" s="235"/>
      <c r="F342" s="214"/>
      <c r="G342" s="235"/>
    </row>
    <row r="343" ht="17" customHeight="1" spans="1:7">
      <c r="A343" s="232">
        <v>2040506</v>
      </c>
      <c r="B343" s="111" t="s">
        <v>248</v>
      </c>
      <c r="C343" s="233"/>
      <c r="D343" s="233"/>
      <c r="E343" s="235"/>
      <c r="F343" s="214"/>
      <c r="G343" s="235"/>
    </row>
    <row r="344" ht="17" customHeight="1" spans="1:7">
      <c r="A344" s="232">
        <v>2040550</v>
      </c>
      <c r="B344" s="111" t="s">
        <v>51</v>
      </c>
      <c r="C344" s="233"/>
      <c r="D344" s="233"/>
      <c r="E344" s="235"/>
      <c r="F344" s="214"/>
      <c r="G344" s="235"/>
    </row>
    <row r="345" ht="17" customHeight="1" spans="1:7">
      <c r="A345" s="232">
        <v>2040599</v>
      </c>
      <c r="B345" s="111" t="s">
        <v>249</v>
      </c>
      <c r="C345" s="233"/>
      <c r="D345" s="233"/>
      <c r="E345" s="235"/>
      <c r="F345" s="214"/>
      <c r="G345" s="235"/>
    </row>
    <row r="346" ht="17" customHeight="1" spans="1:7">
      <c r="A346" s="232">
        <v>20406</v>
      </c>
      <c r="B346" s="104" t="s">
        <v>250</v>
      </c>
      <c r="C346" s="233">
        <v>1142.630088</v>
      </c>
      <c r="D346" s="233">
        <f>SUM(D347:D359)</f>
        <v>838</v>
      </c>
      <c r="E346" s="234">
        <f>D346/C346*100</f>
        <v>73.3395705925083</v>
      </c>
      <c r="F346" s="214">
        <v>686</v>
      </c>
      <c r="G346" s="234">
        <f>(D346-F346)/F346*100</f>
        <v>22.1574344023324</v>
      </c>
    </row>
    <row r="347" ht="17" customHeight="1" spans="1:7">
      <c r="A347" s="232">
        <v>2040601</v>
      </c>
      <c r="B347" s="111" t="s">
        <v>42</v>
      </c>
      <c r="C347" s="233">
        <v>666.14118</v>
      </c>
      <c r="D347" s="233">
        <v>662</v>
      </c>
      <c r="E347" s="234">
        <f>D347/C347*100</f>
        <v>99.3783329834075</v>
      </c>
      <c r="F347" s="214">
        <v>625</v>
      </c>
      <c r="G347" s="234">
        <f>(D347-F347)/F347*100</f>
        <v>5.92</v>
      </c>
    </row>
    <row r="348" ht="17" customHeight="1" spans="1:7">
      <c r="A348" s="232">
        <v>2040602</v>
      </c>
      <c r="B348" s="111" t="s">
        <v>43</v>
      </c>
      <c r="C348" s="233"/>
      <c r="D348" s="233"/>
      <c r="E348" s="235"/>
      <c r="F348" s="214"/>
      <c r="G348" s="235"/>
    </row>
    <row r="349" ht="17" customHeight="1" spans="1:7">
      <c r="A349" s="232">
        <v>2040603</v>
      </c>
      <c r="B349" s="111" t="s">
        <v>44</v>
      </c>
      <c r="C349" s="233"/>
      <c r="D349" s="233"/>
      <c r="E349" s="235"/>
      <c r="F349" s="214"/>
      <c r="G349" s="235"/>
    </row>
    <row r="350" ht="17" customHeight="1" spans="1:7">
      <c r="A350" s="232">
        <v>2040604</v>
      </c>
      <c r="B350" s="111" t="s">
        <v>251</v>
      </c>
      <c r="C350" s="233">
        <v>64.92</v>
      </c>
      <c r="D350" s="233">
        <v>4</v>
      </c>
      <c r="E350" s="234">
        <f>D350/C350*100</f>
        <v>6.16142945163278</v>
      </c>
      <c r="F350" s="214">
        <v>7</v>
      </c>
      <c r="G350" s="234">
        <f>(D350-F350)/F350*100</f>
        <v>-42.8571428571429</v>
      </c>
    </row>
    <row r="351" ht="17" customHeight="1" spans="1:7">
      <c r="A351" s="232">
        <v>2040605</v>
      </c>
      <c r="B351" s="111" t="s">
        <v>252</v>
      </c>
      <c r="C351" s="233"/>
      <c r="D351" s="233"/>
      <c r="E351" s="235"/>
      <c r="F351" s="214"/>
      <c r="G351" s="235"/>
    </row>
    <row r="352" ht="17" customHeight="1" spans="1:7">
      <c r="A352" s="232">
        <v>2040606</v>
      </c>
      <c r="B352" s="111" t="s">
        <v>253</v>
      </c>
      <c r="C352" s="233"/>
      <c r="D352" s="233"/>
      <c r="E352" s="235"/>
      <c r="F352" s="214"/>
      <c r="G352" s="235"/>
    </row>
    <row r="353" ht="17" customHeight="1" spans="1:7">
      <c r="A353" s="232">
        <v>2040607</v>
      </c>
      <c r="B353" s="111" t="s">
        <v>254</v>
      </c>
      <c r="C353" s="233"/>
      <c r="D353" s="233"/>
      <c r="E353" s="235"/>
      <c r="F353" s="214"/>
      <c r="G353" s="235"/>
    </row>
    <row r="354" ht="17" customHeight="1" spans="1:7">
      <c r="A354" s="232">
        <v>2040608</v>
      </c>
      <c r="B354" s="111" t="s">
        <v>255</v>
      </c>
      <c r="C354" s="233"/>
      <c r="D354" s="233"/>
      <c r="E354" s="235"/>
      <c r="F354" s="214"/>
      <c r="G354" s="235"/>
    </row>
    <row r="355" ht="17" customHeight="1" spans="1:7">
      <c r="A355" s="232">
        <v>2040610</v>
      </c>
      <c r="B355" s="111" t="s">
        <v>256</v>
      </c>
      <c r="C355" s="233"/>
      <c r="D355" s="233"/>
      <c r="E355" s="235"/>
      <c r="F355" s="214"/>
      <c r="G355" s="235"/>
    </row>
    <row r="356" ht="17" customHeight="1" spans="1:7">
      <c r="A356" s="232">
        <v>2040612</v>
      </c>
      <c r="B356" s="111" t="s">
        <v>257</v>
      </c>
      <c r="C356" s="233"/>
      <c r="D356" s="233"/>
      <c r="E356" s="235"/>
      <c r="F356" s="214"/>
      <c r="G356" s="235"/>
    </row>
    <row r="357" ht="17" customHeight="1" spans="1:7">
      <c r="A357" s="232">
        <v>2040613</v>
      </c>
      <c r="B357" s="111" t="s">
        <v>85</v>
      </c>
      <c r="C357" s="233"/>
      <c r="D357" s="233"/>
      <c r="E357" s="235"/>
      <c r="F357" s="214"/>
      <c r="G357" s="235"/>
    </row>
    <row r="358" ht="17" customHeight="1" spans="1:7">
      <c r="A358" s="232">
        <v>2040650</v>
      </c>
      <c r="B358" s="111" t="s">
        <v>51</v>
      </c>
      <c r="C358" s="233"/>
      <c r="D358" s="233"/>
      <c r="E358" s="235"/>
      <c r="F358" s="214"/>
      <c r="G358" s="235"/>
    </row>
    <row r="359" ht="17" customHeight="1" spans="1:7">
      <c r="A359" s="232">
        <v>2040699</v>
      </c>
      <c r="B359" s="111" t="s">
        <v>258</v>
      </c>
      <c r="C359" s="233">
        <v>411.568908</v>
      </c>
      <c r="D359" s="233">
        <v>172</v>
      </c>
      <c r="E359" s="234">
        <f>D359/C359*100</f>
        <v>41.7913007170114</v>
      </c>
      <c r="F359" s="214">
        <v>50</v>
      </c>
      <c r="G359" s="234">
        <f>(D359-F359)/F359*100</f>
        <v>244</v>
      </c>
    </row>
    <row r="360" ht="17" customHeight="1" spans="1:7">
      <c r="A360" s="232">
        <v>20407</v>
      </c>
      <c r="B360" s="104" t="s">
        <v>259</v>
      </c>
      <c r="C360" s="233"/>
      <c r="D360" s="233"/>
      <c r="E360" s="235"/>
      <c r="F360" s="214"/>
      <c r="G360" s="235"/>
    </row>
    <row r="361" ht="17" customHeight="1" spans="1:7">
      <c r="A361" s="232">
        <v>2040701</v>
      </c>
      <c r="B361" s="111" t="s">
        <v>42</v>
      </c>
      <c r="C361" s="233"/>
      <c r="D361" s="233"/>
      <c r="E361" s="235"/>
      <c r="F361" s="214"/>
      <c r="G361" s="235"/>
    </row>
    <row r="362" ht="17" customHeight="1" spans="1:7">
      <c r="A362" s="232">
        <v>2040702</v>
      </c>
      <c r="B362" s="111" t="s">
        <v>43</v>
      </c>
      <c r="C362" s="233"/>
      <c r="D362" s="233"/>
      <c r="E362" s="235"/>
      <c r="F362" s="214"/>
      <c r="G362" s="235"/>
    </row>
    <row r="363" ht="17" customHeight="1" spans="1:7">
      <c r="A363" s="232">
        <v>2040703</v>
      </c>
      <c r="B363" s="111" t="s">
        <v>44</v>
      </c>
      <c r="C363" s="233"/>
      <c r="D363" s="233"/>
      <c r="E363" s="235"/>
      <c r="F363" s="214"/>
      <c r="G363" s="235"/>
    </row>
    <row r="364" ht="17" customHeight="1" spans="1:7">
      <c r="A364" s="232">
        <v>2040704</v>
      </c>
      <c r="B364" s="111" t="s">
        <v>260</v>
      </c>
      <c r="C364" s="233"/>
      <c r="D364" s="233"/>
      <c r="E364" s="235"/>
      <c r="F364" s="214"/>
      <c r="G364" s="235"/>
    </row>
    <row r="365" ht="17" customHeight="1" spans="1:7">
      <c r="A365" s="232">
        <v>2040705</v>
      </c>
      <c r="B365" s="111" t="s">
        <v>261</v>
      </c>
      <c r="C365" s="233"/>
      <c r="D365" s="233"/>
      <c r="E365" s="235"/>
      <c r="F365" s="214"/>
      <c r="G365" s="235"/>
    </row>
    <row r="366" ht="17" customHeight="1" spans="1:7">
      <c r="A366" s="232">
        <v>2040706</v>
      </c>
      <c r="B366" s="111" t="s">
        <v>262</v>
      </c>
      <c r="C366" s="233"/>
      <c r="D366" s="233"/>
      <c r="E366" s="235"/>
      <c r="F366" s="214"/>
      <c r="G366" s="235"/>
    </row>
    <row r="367" ht="17" customHeight="1" spans="1:7">
      <c r="A367" s="232">
        <v>2040707</v>
      </c>
      <c r="B367" s="111" t="s">
        <v>85</v>
      </c>
      <c r="C367" s="233"/>
      <c r="D367" s="233"/>
      <c r="E367" s="235"/>
      <c r="F367" s="214"/>
      <c r="G367" s="235"/>
    </row>
    <row r="368" ht="17" customHeight="1" spans="1:7">
      <c r="A368" s="232">
        <v>2040750</v>
      </c>
      <c r="B368" s="111" t="s">
        <v>51</v>
      </c>
      <c r="C368" s="233"/>
      <c r="D368" s="233"/>
      <c r="E368" s="235"/>
      <c r="F368" s="214"/>
      <c r="G368" s="235"/>
    </row>
    <row r="369" ht="17" customHeight="1" spans="1:241">
      <c r="A369" s="232">
        <v>2040799</v>
      </c>
      <c r="B369" s="111" t="s">
        <v>263</v>
      </c>
      <c r="C369" s="233"/>
      <c r="D369" s="233"/>
      <c r="E369" s="235"/>
      <c r="F369" s="214"/>
      <c r="G369" s="235"/>
    </row>
    <row r="370" ht="17" customHeight="1" spans="1:241">
      <c r="A370" s="232">
        <v>20408</v>
      </c>
      <c r="B370" s="104" t="s">
        <v>264</v>
      </c>
      <c r="C370" s="233"/>
      <c r="D370" s="233"/>
      <c r="E370" s="235"/>
      <c r="F370" s="214"/>
      <c r="G370" s="235"/>
    </row>
    <row r="371" ht="17" customHeight="1" spans="1:241">
      <c r="A371" s="232">
        <v>2040801</v>
      </c>
      <c r="B371" s="111" t="s">
        <v>42</v>
      </c>
      <c r="C371" s="233"/>
      <c r="D371" s="233"/>
      <c r="E371" s="235"/>
      <c r="F371" s="214"/>
      <c r="G371" s="235"/>
    </row>
    <row r="372" ht="17" customHeight="1" spans="1:241">
      <c r="A372" s="232">
        <v>2040802</v>
      </c>
      <c r="B372" s="111" t="s">
        <v>43</v>
      </c>
      <c r="C372" s="233"/>
      <c r="D372" s="233"/>
      <c r="E372" s="235"/>
      <c r="F372" s="214"/>
      <c r="G372" s="235"/>
    </row>
    <row r="373" ht="17" customHeight="1" spans="1:241">
      <c r="A373" s="232">
        <v>2040803</v>
      </c>
      <c r="B373" s="111" t="s">
        <v>44</v>
      </c>
      <c r="C373" s="233"/>
      <c r="D373" s="233"/>
      <c r="E373" s="235"/>
      <c r="F373" s="214"/>
      <c r="G373" s="235"/>
    </row>
    <row r="374" ht="17" customHeight="1" spans="1:241">
      <c r="A374" s="232">
        <v>2040804</v>
      </c>
      <c r="B374" s="111" t="s">
        <v>265</v>
      </c>
      <c r="C374" s="233"/>
      <c r="D374" s="233"/>
      <c r="E374" s="235"/>
      <c r="F374" s="214"/>
      <c r="G374" s="235"/>
    </row>
    <row r="375" ht="17" customHeight="1" spans="1:241">
      <c r="A375" s="232">
        <v>2040805</v>
      </c>
      <c r="B375" s="111" t="s">
        <v>266</v>
      </c>
      <c r="C375" s="233"/>
      <c r="D375" s="233"/>
      <c r="E375" s="235"/>
      <c r="F375" s="214"/>
      <c r="G375" s="235"/>
    </row>
    <row r="376" ht="17" customHeight="1" spans="1:241">
      <c r="A376" s="232">
        <v>2040806</v>
      </c>
      <c r="B376" s="111" t="s">
        <v>267</v>
      </c>
      <c r="C376" s="233"/>
      <c r="D376" s="233"/>
      <c r="E376" s="235"/>
      <c r="F376" s="214"/>
      <c r="G376" s="235"/>
    </row>
    <row r="377" ht="17" customHeight="1" spans="1:241">
      <c r="A377" s="232">
        <v>2040807</v>
      </c>
      <c r="B377" s="111" t="s">
        <v>85</v>
      </c>
      <c r="C377" s="233"/>
      <c r="D377" s="233"/>
      <c r="E377" s="235"/>
      <c r="F377" s="214"/>
      <c r="G377" s="235"/>
    </row>
    <row r="378" ht="17" customHeight="1" spans="1:241">
      <c r="A378" s="232">
        <v>2040850</v>
      </c>
      <c r="B378" s="111" t="s">
        <v>51</v>
      </c>
      <c r="C378" s="233"/>
      <c r="D378" s="233"/>
      <c r="E378" s="235"/>
      <c r="F378" s="214"/>
      <c r="G378" s="235"/>
    </row>
    <row r="379" ht="17" customHeight="1" spans="1:241">
      <c r="A379" s="232">
        <v>2040899</v>
      </c>
      <c r="B379" s="111" t="s">
        <v>268</v>
      </c>
      <c r="C379" s="233"/>
      <c r="D379" s="233"/>
      <c r="E379" s="235"/>
      <c r="F379" s="214"/>
      <c r="G379" s="235"/>
    </row>
    <row r="380" ht="17" customHeight="1" spans="1:241">
      <c r="A380" s="232">
        <v>20409</v>
      </c>
      <c r="B380" s="104" t="s">
        <v>269</v>
      </c>
      <c r="C380" s="233"/>
      <c r="D380" s="233"/>
      <c r="E380" s="235"/>
      <c r="F380" s="214"/>
      <c r="G380" s="235"/>
    </row>
    <row r="381" ht="17" customHeight="1" spans="1:241">
      <c r="A381" s="232">
        <v>2040901</v>
      </c>
      <c r="B381" s="111" t="s">
        <v>42</v>
      </c>
      <c r="C381" s="233"/>
      <c r="D381" s="233"/>
      <c r="E381" s="235"/>
      <c r="F381" s="214"/>
      <c r="G381" s="235"/>
    </row>
    <row r="382" ht="17" customHeight="1" spans="1:241">
      <c r="A382" s="232">
        <v>2040902</v>
      </c>
      <c r="B382" s="111" t="s">
        <v>43</v>
      </c>
      <c r="C382" s="233"/>
      <c r="D382" s="233"/>
      <c r="E382" s="235"/>
      <c r="F382" s="214"/>
      <c r="G382" s="235"/>
    </row>
    <row r="383" ht="17" customHeight="1" spans="1:241">
      <c r="A383" s="232">
        <v>2040903</v>
      </c>
      <c r="B383" s="111" t="s">
        <v>44</v>
      </c>
      <c r="C383" s="233"/>
      <c r="D383" s="233"/>
      <c r="E383" s="235"/>
      <c r="F383" s="214"/>
      <c r="G383" s="235"/>
    </row>
    <row r="384" s="219" customFormat="1" ht="17" customHeight="1" spans="1:241">
      <c r="A384" s="232">
        <v>2040904</v>
      </c>
      <c r="B384" s="111" t="s">
        <v>270</v>
      </c>
      <c r="C384" s="233"/>
      <c r="D384" s="233"/>
      <c r="E384" s="235"/>
      <c r="F384" s="214"/>
      <c r="G384" s="235"/>
      <c r="H384" s="220"/>
      <c r="I384" s="220"/>
      <c r="J384" s="220"/>
      <c r="K384" s="220"/>
      <c r="L384" s="220"/>
      <c r="M384" s="220"/>
      <c r="N384" s="220"/>
      <c r="O384" s="220"/>
      <c r="P384" s="220"/>
      <c r="Q384" s="220"/>
      <c r="R384" s="220"/>
      <c r="S384" s="220"/>
      <c r="T384" s="220"/>
      <c r="U384" s="220"/>
      <c r="V384" s="220"/>
      <c r="W384" s="220"/>
      <c r="X384" s="220"/>
      <c r="Y384" s="220"/>
      <c r="Z384" s="220"/>
      <c r="AA384" s="220"/>
      <c r="AB384" s="220"/>
      <c r="AC384" s="220"/>
      <c r="AD384" s="220"/>
      <c r="AE384" s="220"/>
      <c r="AF384" s="220"/>
      <c r="AG384" s="220"/>
      <c r="AH384" s="220"/>
      <c r="AI384" s="220"/>
      <c r="AJ384" s="220"/>
      <c r="AK384" s="220"/>
      <c r="AL384" s="220"/>
      <c r="AM384" s="220"/>
      <c r="AN384" s="220"/>
      <c r="AO384" s="220"/>
      <c r="AP384" s="220"/>
      <c r="AQ384" s="220"/>
      <c r="AR384" s="220"/>
      <c r="AS384" s="220"/>
      <c r="AT384" s="220"/>
      <c r="AU384" s="220"/>
      <c r="AV384" s="220"/>
      <c r="AW384" s="220"/>
      <c r="AX384" s="220"/>
      <c r="AY384" s="220"/>
      <c r="AZ384" s="220"/>
      <c r="BA384" s="220"/>
      <c r="BB384" s="220"/>
      <c r="BC384" s="220"/>
      <c r="BD384" s="220"/>
      <c r="BE384" s="220"/>
      <c r="BF384" s="220"/>
      <c r="BG384" s="220"/>
      <c r="BH384" s="220"/>
      <c r="BI384" s="220"/>
      <c r="BJ384" s="220"/>
      <c r="BK384" s="220"/>
      <c r="BL384" s="220"/>
      <c r="BM384" s="220"/>
      <c r="BN384" s="220"/>
      <c r="BO384" s="220"/>
      <c r="BP384" s="220"/>
      <c r="BQ384" s="220"/>
      <c r="BR384" s="220"/>
      <c r="BS384" s="220"/>
      <c r="BT384" s="220"/>
      <c r="BU384" s="220"/>
      <c r="BV384" s="220"/>
      <c r="BW384" s="220"/>
      <c r="BX384" s="220"/>
      <c r="BY384" s="220"/>
      <c r="BZ384" s="220"/>
      <c r="CA384" s="220"/>
      <c r="CB384" s="220"/>
      <c r="CC384" s="220"/>
      <c r="CD384" s="220"/>
      <c r="CE384" s="220"/>
      <c r="CF384" s="220"/>
      <c r="CG384" s="220"/>
      <c r="CH384" s="220"/>
      <c r="CI384" s="220"/>
      <c r="CJ384" s="220"/>
      <c r="CK384" s="220"/>
      <c r="CL384" s="220"/>
      <c r="CM384" s="220"/>
      <c r="CN384" s="220"/>
      <c r="CO384" s="220"/>
      <c r="CP384" s="220"/>
      <c r="CQ384" s="220"/>
      <c r="CR384" s="220"/>
      <c r="CS384" s="220"/>
      <c r="CT384" s="220"/>
      <c r="CU384" s="220"/>
      <c r="CV384" s="220"/>
      <c r="CW384" s="220"/>
      <c r="CX384" s="220"/>
      <c r="CY384" s="220"/>
      <c r="CZ384" s="220"/>
      <c r="DA384" s="220"/>
      <c r="DB384" s="220"/>
      <c r="DC384" s="220"/>
      <c r="DD384" s="220"/>
      <c r="DE384" s="220"/>
      <c r="DF384" s="220"/>
      <c r="DG384" s="220"/>
      <c r="DH384" s="220"/>
      <c r="DI384" s="220"/>
      <c r="DJ384" s="220"/>
      <c r="DK384" s="220"/>
      <c r="DL384" s="220"/>
      <c r="DM384" s="220"/>
      <c r="DN384" s="220"/>
      <c r="DO384" s="220"/>
      <c r="DP384" s="220"/>
      <c r="DQ384" s="220"/>
      <c r="DR384" s="220"/>
      <c r="DS384" s="220"/>
      <c r="DT384" s="220"/>
      <c r="DU384" s="220"/>
      <c r="DV384" s="220"/>
      <c r="DW384" s="220"/>
      <c r="DX384" s="220"/>
      <c r="DY384" s="220"/>
      <c r="DZ384" s="220"/>
      <c r="EA384" s="220"/>
      <c r="EB384" s="220"/>
      <c r="EC384" s="220"/>
      <c r="ED384" s="220"/>
      <c r="EE384" s="220"/>
      <c r="EF384" s="220"/>
      <c r="EG384" s="220"/>
      <c r="EH384" s="220"/>
      <c r="EI384" s="220"/>
      <c r="EJ384" s="220"/>
      <c r="EK384" s="220"/>
      <c r="EL384" s="220"/>
      <c r="EM384" s="220"/>
      <c r="EN384" s="220"/>
      <c r="EO384" s="220"/>
      <c r="EP384" s="220"/>
      <c r="EQ384" s="220"/>
      <c r="ER384" s="220"/>
      <c r="ES384" s="220"/>
      <c r="ET384" s="220"/>
      <c r="EU384" s="220"/>
      <c r="EV384" s="220"/>
      <c r="EW384" s="220"/>
      <c r="EX384" s="220"/>
      <c r="EY384" s="220"/>
      <c r="EZ384" s="220"/>
      <c r="FA384" s="220"/>
      <c r="FB384" s="220"/>
      <c r="FC384" s="220"/>
      <c r="FD384" s="220"/>
      <c r="FE384" s="220"/>
      <c r="FF384" s="220"/>
      <c r="FG384" s="220"/>
      <c r="FH384" s="220"/>
      <c r="FI384" s="220"/>
      <c r="FJ384" s="220"/>
      <c r="FK384" s="220"/>
      <c r="FL384" s="220"/>
      <c r="FM384" s="220"/>
      <c r="FN384" s="220"/>
      <c r="FO384" s="220"/>
      <c r="FP384" s="220"/>
      <c r="FQ384" s="220"/>
      <c r="FR384" s="220"/>
      <c r="FS384" s="220"/>
      <c r="FT384" s="220"/>
      <c r="FU384" s="220"/>
      <c r="FV384" s="220"/>
      <c r="FW384" s="220"/>
      <c r="FX384" s="220"/>
      <c r="FY384" s="220"/>
      <c r="FZ384" s="220"/>
      <c r="GA384" s="220"/>
      <c r="GB384" s="220"/>
      <c r="GC384" s="220"/>
      <c r="GD384" s="220"/>
      <c r="GE384" s="220"/>
      <c r="GF384" s="220"/>
      <c r="GG384" s="220"/>
      <c r="GH384" s="220"/>
      <c r="GI384" s="220"/>
      <c r="GJ384" s="220"/>
      <c r="GK384" s="220"/>
      <c r="GL384" s="220"/>
      <c r="GM384" s="220"/>
      <c r="GN384" s="220"/>
      <c r="GO384" s="220"/>
      <c r="GP384" s="220"/>
      <c r="GQ384" s="220"/>
      <c r="GR384" s="220"/>
      <c r="GS384" s="220"/>
      <c r="GT384" s="220"/>
      <c r="GU384" s="220"/>
      <c r="GV384" s="220"/>
      <c r="GW384" s="220"/>
      <c r="GX384" s="220"/>
      <c r="GY384" s="220"/>
      <c r="GZ384" s="220"/>
      <c r="HA384" s="220"/>
      <c r="HB384" s="220"/>
      <c r="HC384" s="220"/>
      <c r="HD384" s="220"/>
      <c r="HE384" s="220"/>
      <c r="HF384" s="220"/>
      <c r="HG384" s="220"/>
      <c r="HH384" s="220"/>
      <c r="HI384" s="220"/>
      <c r="HJ384" s="220"/>
      <c r="HK384" s="220"/>
      <c r="HL384" s="220"/>
      <c r="HM384" s="220"/>
      <c r="HN384" s="220"/>
      <c r="HO384" s="220"/>
      <c r="HP384" s="220"/>
      <c r="HQ384" s="220"/>
      <c r="HR384" s="220"/>
      <c r="HS384" s="220"/>
      <c r="HT384" s="220"/>
      <c r="HU384" s="220"/>
      <c r="HV384" s="220"/>
      <c r="HW384" s="220"/>
      <c r="HX384" s="220"/>
      <c r="HY384" s="220"/>
      <c r="HZ384" s="220"/>
      <c r="IA384" s="220"/>
      <c r="IB384" s="220"/>
      <c r="IC384" s="220"/>
      <c r="ID384" s="220"/>
      <c r="IE384" s="220"/>
      <c r="IF384" s="220"/>
      <c r="IG384" s="220"/>
    </row>
    <row r="385" s="219" customFormat="1" ht="17" customHeight="1" spans="1:7">
      <c r="A385" s="232">
        <v>2040905</v>
      </c>
      <c r="B385" s="111" t="s">
        <v>271</v>
      </c>
      <c r="C385" s="233"/>
      <c r="D385" s="233"/>
      <c r="E385" s="235"/>
      <c r="F385" s="214"/>
      <c r="G385" s="235"/>
    </row>
    <row r="386" s="219" customFormat="1" ht="17" customHeight="1" spans="1:7">
      <c r="A386" s="232">
        <v>2040950</v>
      </c>
      <c r="B386" s="111" t="s">
        <v>51</v>
      </c>
      <c r="C386" s="233"/>
      <c r="D386" s="233"/>
      <c r="E386" s="235"/>
      <c r="F386" s="214"/>
      <c r="G386" s="235"/>
    </row>
    <row r="387" s="219" customFormat="1" ht="17" customHeight="1" spans="1:7">
      <c r="A387" s="232">
        <v>2040999</v>
      </c>
      <c r="B387" s="111" t="s">
        <v>272</v>
      </c>
      <c r="C387" s="233"/>
      <c r="D387" s="233"/>
      <c r="E387" s="235"/>
      <c r="F387" s="214"/>
      <c r="G387" s="235"/>
    </row>
    <row r="388" s="219" customFormat="1" ht="17" customHeight="1" spans="1:7">
      <c r="A388" s="232">
        <v>20410</v>
      </c>
      <c r="B388" s="104" t="s">
        <v>273</v>
      </c>
      <c r="C388" s="233"/>
      <c r="D388" s="233"/>
      <c r="E388" s="235"/>
      <c r="F388" s="214"/>
      <c r="G388" s="235"/>
    </row>
    <row r="389" s="219" customFormat="1" ht="17" customHeight="1" spans="1:7">
      <c r="A389" s="232">
        <v>2041001</v>
      </c>
      <c r="B389" s="111" t="s">
        <v>42</v>
      </c>
      <c r="C389" s="233"/>
      <c r="D389" s="233"/>
      <c r="E389" s="235"/>
      <c r="F389" s="214"/>
      <c r="G389" s="235"/>
    </row>
    <row r="390" ht="17" customHeight="1" spans="1:7">
      <c r="A390" s="232">
        <v>2041002</v>
      </c>
      <c r="B390" s="111" t="s">
        <v>43</v>
      </c>
      <c r="C390" s="233"/>
      <c r="D390" s="233"/>
      <c r="E390" s="235"/>
      <c r="F390" s="214"/>
      <c r="G390" s="235"/>
    </row>
    <row r="391" ht="17" customHeight="1" spans="1:7">
      <c r="A391" s="232">
        <v>2041006</v>
      </c>
      <c r="B391" s="111" t="s">
        <v>85</v>
      </c>
      <c r="C391" s="233"/>
      <c r="D391" s="233"/>
      <c r="E391" s="235"/>
      <c r="F391" s="214"/>
      <c r="G391" s="235"/>
    </row>
    <row r="392" ht="17" customHeight="1" spans="1:7">
      <c r="A392" s="232">
        <v>2041007</v>
      </c>
      <c r="B392" s="111" t="s">
        <v>274</v>
      </c>
      <c r="C392" s="233"/>
      <c r="D392" s="233"/>
      <c r="E392" s="235"/>
      <c r="F392" s="214"/>
      <c r="G392" s="235"/>
    </row>
    <row r="393" ht="17" customHeight="1" spans="1:7">
      <c r="A393" s="232">
        <v>2041099</v>
      </c>
      <c r="B393" s="111" t="s">
        <v>275</v>
      </c>
      <c r="C393" s="233"/>
      <c r="D393" s="233"/>
      <c r="E393" s="235"/>
      <c r="F393" s="214"/>
      <c r="G393" s="235"/>
    </row>
    <row r="394" ht="17" customHeight="1" spans="1:7">
      <c r="A394" s="232">
        <v>20499</v>
      </c>
      <c r="B394" s="104" t="s">
        <v>276</v>
      </c>
      <c r="C394" s="233">
        <v>12.088</v>
      </c>
      <c r="D394" s="233">
        <f>SUM(D395:D396)</f>
        <v>6</v>
      </c>
      <c r="E394" s="234">
        <f t="shared" ref="E394:E399" si="1">D394/C394*100</f>
        <v>49.6360026472535</v>
      </c>
      <c r="F394" s="214">
        <v>13</v>
      </c>
      <c r="G394" s="234">
        <f t="shared" ref="G394:G399" si="2">(D394-F394)/F394*100</f>
        <v>-53.8461538461538</v>
      </c>
    </row>
    <row r="395" ht="17" customHeight="1" spans="1:7">
      <c r="A395" s="232">
        <v>2049902</v>
      </c>
      <c r="B395" s="111" t="s">
        <v>277</v>
      </c>
      <c r="C395" s="233">
        <v>11.088</v>
      </c>
      <c r="D395" s="233">
        <v>5</v>
      </c>
      <c r="E395" s="234">
        <f t="shared" si="1"/>
        <v>45.0937950937951</v>
      </c>
      <c r="F395" s="214">
        <v>10</v>
      </c>
      <c r="G395" s="234">
        <f t="shared" si="2"/>
        <v>-50</v>
      </c>
    </row>
    <row r="396" ht="17" customHeight="1" spans="1:7">
      <c r="A396" s="232">
        <v>2049999</v>
      </c>
      <c r="B396" s="111" t="s">
        <v>278</v>
      </c>
      <c r="C396" s="233">
        <v>1</v>
      </c>
      <c r="D396" s="233">
        <v>1</v>
      </c>
      <c r="E396" s="234">
        <f t="shared" si="1"/>
        <v>100</v>
      </c>
      <c r="F396" s="214">
        <v>3</v>
      </c>
      <c r="G396" s="234">
        <f t="shared" si="2"/>
        <v>-66.6666666666667</v>
      </c>
    </row>
    <row r="397" ht="17" customHeight="1" spans="1:7">
      <c r="A397" s="241">
        <v>205</v>
      </c>
      <c r="B397" s="242" t="s">
        <v>279</v>
      </c>
      <c r="C397" s="233">
        <v>59659.247924</v>
      </c>
      <c r="D397" s="233">
        <f>SUM(D398,D403,D410,D416,D422,D426,D430,D434,D440,D447)</f>
        <v>57308</v>
      </c>
      <c r="E397" s="234">
        <f t="shared" si="1"/>
        <v>96.0588709951636</v>
      </c>
      <c r="F397" s="214">
        <v>57296</v>
      </c>
      <c r="G397" s="234">
        <f t="shared" si="2"/>
        <v>0.020943870427255</v>
      </c>
    </row>
    <row r="398" ht="17" customHeight="1" spans="1:7">
      <c r="A398" s="241">
        <v>20501</v>
      </c>
      <c r="B398" s="242" t="s">
        <v>280</v>
      </c>
      <c r="C398" s="233">
        <v>1850.422389</v>
      </c>
      <c r="D398" s="233">
        <f>SUM(D399:D402)</f>
        <v>1510</v>
      </c>
      <c r="E398" s="234">
        <f t="shared" si="1"/>
        <v>81.6029901592376</v>
      </c>
      <c r="F398" s="214">
        <v>2892</v>
      </c>
      <c r="G398" s="234">
        <f t="shared" si="2"/>
        <v>-47.7869986168741</v>
      </c>
    </row>
    <row r="399" ht="17" customHeight="1" spans="1:7">
      <c r="A399" s="241">
        <v>2050101</v>
      </c>
      <c r="B399" s="144" t="s">
        <v>42</v>
      </c>
      <c r="C399" s="233">
        <v>1850.422389</v>
      </c>
      <c r="D399" s="233">
        <v>1510</v>
      </c>
      <c r="E399" s="234">
        <f t="shared" si="1"/>
        <v>81.6029901592376</v>
      </c>
      <c r="F399" s="214">
        <v>2892</v>
      </c>
      <c r="G399" s="234">
        <f t="shared" si="2"/>
        <v>-47.7869986168741</v>
      </c>
    </row>
    <row r="400" ht="17" customHeight="1" spans="1:7">
      <c r="A400" s="241">
        <v>2050102</v>
      </c>
      <c r="B400" s="144" t="s">
        <v>43</v>
      </c>
      <c r="C400" s="233"/>
      <c r="D400" s="233"/>
      <c r="E400" s="235"/>
      <c r="F400" s="214"/>
      <c r="G400" s="235"/>
    </row>
    <row r="401" ht="17" customHeight="1" spans="1:7">
      <c r="A401" s="241">
        <v>2050103</v>
      </c>
      <c r="B401" s="144" t="s">
        <v>44</v>
      </c>
      <c r="C401" s="233"/>
      <c r="D401" s="233"/>
      <c r="E401" s="235"/>
      <c r="F401" s="214"/>
      <c r="G401" s="235"/>
    </row>
    <row r="402" ht="17" customHeight="1" spans="1:7">
      <c r="A402" s="241">
        <v>2050199</v>
      </c>
      <c r="B402" s="144" t="s">
        <v>281</v>
      </c>
      <c r="C402" s="233"/>
      <c r="D402" s="233"/>
      <c r="E402" s="235"/>
      <c r="F402" s="214"/>
      <c r="G402" s="235"/>
    </row>
    <row r="403" ht="17" customHeight="1" spans="1:7">
      <c r="A403" s="232">
        <v>20502</v>
      </c>
      <c r="B403" s="104" t="s">
        <v>282</v>
      </c>
      <c r="C403" s="233">
        <v>54480.263041</v>
      </c>
      <c r="D403" s="233">
        <f>SUM(D404:D409)</f>
        <v>52650</v>
      </c>
      <c r="E403" s="234">
        <f>D403/C403*100</f>
        <v>96.6405025621433</v>
      </c>
      <c r="F403" s="214">
        <v>50696</v>
      </c>
      <c r="G403" s="234">
        <f>(D403-F403)/F403*100</f>
        <v>3.85434748303614</v>
      </c>
    </row>
    <row r="404" ht="17" customHeight="1" spans="1:7">
      <c r="A404" s="232">
        <v>2050201</v>
      </c>
      <c r="B404" s="111" t="s">
        <v>283</v>
      </c>
      <c r="C404" s="233">
        <v>4189.143237</v>
      </c>
      <c r="D404" s="233">
        <v>4104</v>
      </c>
      <c r="E404" s="234">
        <f>D404/C404*100</f>
        <v>97.9675262414523</v>
      </c>
      <c r="F404" s="214">
        <v>3676</v>
      </c>
      <c r="G404" s="234">
        <f>(D404-F404)/F404*100</f>
        <v>11.6430903155604</v>
      </c>
    </row>
    <row r="405" ht="17" customHeight="1" spans="1:7">
      <c r="A405" s="232">
        <v>2050202</v>
      </c>
      <c r="B405" s="111" t="s">
        <v>284</v>
      </c>
      <c r="C405" s="233">
        <v>19269.015083</v>
      </c>
      <c r="D405" s="233">
        <v>19263</v>
      </c>
      <c r="E405" s="234">
        <f>D405/C405*100</f>
        <v>99.9687836509853</v>
      </c>
      <c r="F405" s="214">
        <v>17952</v>
      </c>
      <c r="G405" s="234">
        <f>(D405-F405)/F405*100</f>
        <v>7.30280748663102</v>
      </c>
    </row>
    <row r="406" ht="17" customHeight="1" spans="1:7">
      <c r="A406" s="232">
        <v>2050203</v>
      </c>
      <c r="B406" s="111" t="s">
        <v>285</v>
      </c>
      <c r="C406" s="233">
        <v>10794</v>
      </c>
      <c r="D406" s="233">
        <v>10794</v>
      </c>
      <c r="E406" s="234">
        <f>D406/C406*100</f>
        <v>100</v>
      </c>
      <c r="F406" s="214">
        <v>8784</v>
      </c>
      <c r="G406" s="234">
        <f>(D406-F406)/F406*100</f>
        <v>22.8825136612022</v>
      </c>
    </row>
    <row r="407" ht="17" customHeight="1" spans="1:7">
      <c r="A407" s="232">
        <v>2050204</v>
      </c>
      <c r="B407" s="111" t="s">
        <v>286</v>
      </c>
      <c r="C407" s="233">
        <v>11134</v>
      </c>
      <c r="D407" s="233">
        <v>9991</v>
      </c>
      <c r="E407" s="234">
        <f>D407/C407*100</f>
        <v>89.734147655829</v>
      </c>
      <c r="F407" s="214">
        <v>9796</v>
      </c>
      <c r="G407" s="234">
        <f>(D407-F407)/F407*100</f>
        <v>1.99060841159657</v>
      </c>
    </row>
    <row r="408" ht="17" customHeight="1" spans="1:7">
      <c r="A408" s="232">
        <v>2050205</v>
      </c>
      <c r="B408" s="111" t="s">
        <v>287</v>
      </c>
      <c r="C408" s="233"/>
      <c r="D408" s="233"/>
      <c r="E408" s="235"/>
      <c r="F408" s="214"/>
      <c r="G408" s="235"/>
    </row>
    <row r="409" ht="17" customHeight="1" spans="1:7">
      <c r="A409" s="232">
        <v>2050299</v>
      </c>
      <c r="B409" s="111" t="s">
        <v>288</v>
      </c>
      <c r="C409" s="233">
        <v>9094.104721</v>
      </c>
      <c r="D409" s="233">
        <v>8498</v>
      </c>
      <c r="E409" s="234">
        <f>D409/C409*100</f>
        <v>93.4451522245672</v>
      </c>
      <c r="F409" s="214">
        <v>10488</v>
      </c>
      <c r="G409" s="234">
        <f>(D409-F409)/F409*100</f>
        <v>-18.9740655987796</v>
      </c>
    </row>
    <row r="410" ht="17" customHeight="1" spans="1:7">
      <c r="A410" s="232">
        <v>20503</v>
      </c>
      <c r="B410" s="104" t="s">
        <v>289</v>
      </c>
      <c r="C410" s="233">
        <v>2815.562494</v>
      </c>
      <c r="D410" s="233">
        <f>SUM(D411:D415)</f>
        <v>2639</v>
      </c>
      <c r="E410" s="234">
        <f>D410/C410*100</f>
        <v>93.7290507890961</v>
      </c>
      <c r="F410" s="214">
        <v>2660</v>
      </c>
      <c r="G410" s="234">
        <f>(D410-F410)/F410*100</f>
        <v>-0.789473684210526</v>
      </c>
    </row>
    <row r="411" ht="17" customHeight="1" spans="1:7">
      <c r="A411" s="232">
        <v>2050301</v>
      </c>
      <c r="B411" s="111" t="s">
        <v>290</v>
      </c>
      <c r="C411" s="233"/>
      <c r="D411" s="233"/>
      <c r="E411" s="235"/>
      <c r="F411" s="214"/>
      <c r="G411" s="235"/>
    </row>
    <row r="412" ht="17" customHeight="1" spans="1:7">
      <c r="A412" s="232">
        <v>2050302</v>
      </c>
      <c r="B412" s="111" t="s">
        <v>291</v>
      </c>
      <c r="C412" s="233">
        <v>2815.562494</v>
      </c>
      <c r="D412" s="233">
        <v>2639</v>
      </c>
      <c r="E412" s="234">
        <f>D412/C412*100</f>
        <v>93.7290507890961</v>
      </c>
      <c r="F412" s="214">
        <v>2660</v>
      </c>
      <c r="G412" s="234">
        <f>(D412-F412)/F412*100</f>
        <v>-0.789473684210526</v>
      </c>
    </row>
    <row r="413" ht="17" customHeight="1" spans="1:7">
      <c r="A413" s="232">
        <v>2050303</v>
      </c>
      <c r="B413" s="111" t="s">
        <v>292</v>
      </c>
      <c r="C413" s="233"/>
      <c r="D413" s="233"/>
      <c r="E413" s="235"/>
      <c r="F413" s="214"/>
      <c r="G413" s="235"/>
    </row>
    <row r="414" ht="17" customHeight="1" spans="1:7">
      <c r="A414" s="232">
        <v>2050305</v>
      </c>
      <c r="B414" s="111" t="s">
        <v>293</v>
      </c>
      <c r="C414" s="233"/>
      <c r="D414" s="233"/>
      <c r="E414" s="235"/>
      <c r="F414" s="214"/>
      <c r="G414" s="235"/>
    </row>
    <row r="415" ht="17" customHeight="1" spans="1:7">
      <c r="A415" s="232">
        <v>2050399</v>
      </c>
      <c r="B415" s="111" t="s">
        <v>294</v>
      </c>
      <c r="C415" s="233"/>
      <c r="D415" s="233"/>
      <c r="E415" s="235"/>
      <c r="F415" s="214"/>
      <c r="G415" s="235"/>
    </row>
    <row r="416" ht="17" customHeight="1" spans="1:7">
      <c r="A416" s="232">
        <v>20504</v>
      </c>
      <c r="B416" s="104" t="s">
        <v>295</v>
      </c>
      <c r="C416" s="233"/>
      <c r="D416" s="233"/>
      <c r="E416" s="235"/>
      <c r="F416" s="214"/>
      <c r="G416" s="235"/>
    </row>
    <row r="417" ht="17" customHeight="1" spans="1:7">
      <c r="A417" s="232">
        <v>2050401</v>
      </c>
      <c r="B417" s="111" t="s">
        <v>296</v>
      </c>
      <c r="C417" s="233"/>
      <c r="D417" s="233"/>
      <c r="E417" s="235"/>
      <c r="F417" s="214"/>
      <c r="G417" s="235"/>
    </row>
    <row r="418" ht="17" customHeight="1" spans="1:7">
      <c r="A418" s="232">
        <v>2050402</v>
      </c>
      <c r="B418" s="111" t="s">
        <v>297</v>
      </c>
      <c r="C418" s="233"/>
      <c r="D418" s="233"/>
      <c r="E418" s="235"/>
      <c r="F418" s="214"/>
      <c r="G418" s="235"/>
    </row>
    <row r="419" ht="17" customHeight="1" spans="1:7">
      <c r="A419" s="232">
        <v>2050403</v>
      </c>
      <c r="B419" s="111" t="s">
        <v>298</v>
      </c>
      <c r="C419" s="233"/>
      <c r="D419" s="233"/>
      <c r="E419" s="235"/>
      <c r="F419" s="214"/>
      <c r="G419" s="235"/>
    </row>
    <row r="420" ht="17" customHeight="1" spans="1:7">
      <c r="A420" s="232">
        <v>2050404</v>
      </c>
      <c r="B420" s="111" t="s">
        <v>299</v>
      </c>
      <c r="C420" s="233"/>
      <c r="D420" s="233"/>
      <c r="E420" s="235"/>
      <c r="F420" s="214"/>
      <c r="G420" s="235"/>
    </row>
    <row r="421" ht="17" customHeight="1" spans="1:7">
      <c r="A421" s="232">
        <v>2050499</v>
      </c>
      <c r="B421" s="111" t="s">
        <v>300</v>
      </c>
      <c r="C421" s="233"/>
      <c r="D421" s="233"/>
      <c r="E421" s="235"/>
      <c r="F421" s="214"/>
      <c r="G421" s="235"/>
    </row>
    <row r="422" ht="17" customHeight="1" spans="1:7">
      <c r="A422" s="232">
        <v>20505</v>
      </c>
      <c r="B422" s="104" t="s">
        <v>301</v>
      </c>
      <c r="C422" s="233"/>
      <c r="D422" s="233"/>
      <c r="E422" s="235"/>
      <c r="F422" s="214"/>
      <c r="G422" s="235"/>
    </row>
    <row r="423" ht="17" customHeight="1" spans="1:7">
      <c r="A423" s="232">
        <v>2050501</v>
      </c>
      <c r="B423" s="111" t="s">
        <v>302</v>
      </c>
      <c r="C423" s="233"/>
      <c r="D423" s="233"/>
      <c r="E423" s="235"/>
      <c r="F423" s="214"/>
      <c r="G423" s="235"/>
    </row>
    <row r="424" ht="17" customHeight="1" spans="1:7">
      <c r="A424" s="232">
        <v>2050502</v>
      </c>
      <c r="B424" s="111" t="s">
        <v>303</v>
      </c>
      <c r="C424" s="233"/>
      <c r="D424" s="233"/>
      <c r="E424" s="235"/>
      <c r="F424" s="214"/>
      <c r="G424" s="235"/>
    </row>
    <row r="425" ht="17" customHeight="1" spans="1:7">
      <c r="A425" s="232">
        <v>2050599</v>
      </c>
      <c r="B425" s="111" t="s">
        <v>304</v>
      </c>
      <c r="C425" s="233"/>
      <c r="D425" s="233"/>
      <c r="E425" s="235"/>
      <c r="F425" s="214"/>
      <c r="G425" s="235"/>
    </row>
    <row r="426" ht="17" customHeight="1" spans="1:7">
      <c r="A426" s="232">
        <v>20506</v>
      </c>
      <c r="B426" s="104" t="s">
        <v>305</v>
      </c>
      <c r="C426" s="233"/>
      <c r="D426" s="233"/>
      <c r="E426" s="235"/>
      <c r="F426" s="214"/>
      <c r="G426" s="235"/>
    </row>
    <row r="427" ht="17" customHeight="1" spans="1:7">
      <c r="A427" s="232">
        <v>2050601</v>
      </c>
      <c r="B427" s="111" t="s">
        <v>306</v>
      </c>
      <c r="C427" s="233"/>
      <c r="D427" s="233"/>
      <c r="E427" s="235"/>
      <c r="F427" s="214"/>
      <c r="G427" s="235"/>
    </row>
    <row r="428" ht="17" customHeight="1" spans="1:7">
      <c r="A428" s="232">
        <v>2050602</v>
      </c>
      <c r="B428" s="111" t="s">
        <v>307</v>
      </c>
      <c r="C428" s="233"/>
      <c r="D428" s="233"/>
      <c r="E428" s="235"/>
      <c r="F428" s="214"/>
      <c r="G428" s="235"/>
    </row>
    <row r="429" ht="17" customHeight="1" spans="1:7">
      <c r="A429" s="232">
        <v>2050699</v>
      </c>
      <c r="B429" s="111" t="s">
        <v>308</v>
      </c>
      <c r="C429" s="233"/>
      <c r="D429" s="233"/>
      <c r="E429" s="235"/>
      <c r="F429" s="214"/>
      <c r="G429" s="235"/>
    </row>
    <row r="430" ht="17" customHeight="1" spans="1:7">
      <c r="A430" s="232">
        <v>20507</v>
      </c>
      <c r="B430" s="104" t="s">
        <v>309</v>
      </c>
      <c r="C430" s="233"/>
      <c r="D430" s="233"/>
      <c r="E430" s="235"/>
      <c r="F430" s="214"/>
      <c r="G430" s="235"/>
    </row>
    <row r="431" ht="17" customHeight="1" spans="1:7">
      <c r="A431" s="232">
        <v>2050701</v>
      </c>
      <c r="B431" s="111" t="s">
        <v>310</v>
      </c>
      <c r="C431" s="233"/>
      <c r="D431" s="233"/>
      <c r="E431" s="235"/>
      <c r="F431" s="214"/>
      <c r="G431" s="235"/>
    </row>
    <row r="432" ht="17" customHeight="1" spans="1:7">
      <c r="A432" s="232">
        <v>2050702</v>
      </c>
      <c r="B432" s="111" t="s">
        <v>311</v>
      </c>
      <c r="C432" s="233"/>
      <c r="D432" s="233"/>
      <c r="E432" s="235"/>
      <c r="F432" s="214"/>
      <c r="G432" s="235"/>
    </row>
    <row r="433" ht="17" customHeight="1" spans="1:7">
      <c r="A433" s="232">
        <v>2050799</v>
      </c>
      <c r="B433" s="111" t="s">
        <v>312</v>
      </c>
      <c r="C433" s="233"/>
      <c r="D433" s="233"/>
      <c r="E433" s="235"/>
      <c r="F433" s="214"/>
      <c r="G433" s="235"/>
    </row>
    <row r="434" ht="17" customHeight="1" spans="1:7">
      <c r="A434" s="232">
        <v>20508</v>
      </c>
      <c r="B434" s="104" t="s">
        <v>313</v>
      </c>
      <c r="C434" s="233">
        <v>271</v>
      </c>
      <c r="D434" s="233">
        <f>SUM(D435:D439)</f>
        <v>271</v>
      </c>
      <c r="E434" s="234">
        <f>D434/C434*100</f>
        <v>100</v>
      </c>
      <c r="F434" s="214">
        <v>950</v>
      </c>
      <c r="G434" s="234">
        <f>(D434-F434)/F434*100</f>
        <v>-71.4736842105263</v>
      </c>
    </row>
    <row r="435" ht="17" customHeight="1" spans="1:7">
      <c r="A435" s="232">
        <v>2050801</v>
      </c>
      <c r="B435" s="111" t="s">
        <v>314</v>
      </c>
      <c r="C435" s="233"/>
      <c r="D435" s="233"/>
      <c r="E435" s="235"/>
      <c r="F435" s="214"/>
      <c r="G435" s="235"/>
    </row>
    <row r="436" ht="17" customHeight="1" spans="1:7">
      <c r="A436" s="232">
        <v>2050802</v>
      </c>
      <c r="B436" s="111" t="s">
        <v>315</v>
      </c>
      <c r="C436" s="233">
        <v>271</v>
      </c>
      <c r="D436" s="233">
        <v>271</v>
      </c>
      <c r="E436" s="234">
        <f>D436/C436*100</f>
        <v>100</v>
      </c>
      <c r="F436" s="214">
        <v>950</v>
      </c>
      <c r="G436" s="234">
        <f>(D436-F436)/F436*100</f>
        <v>-71.4736842105263</v>
      </c>
    </row>
    <row r="437" ht="17" customHeight="1" spans="1:7">
      <c r="A437" s="232">
        <v>2050803</v>
      </c>
      <c r="B437" s="111" t="s">
        <v>316</v>
      </c>
      <c r="C437" s="233"/>
      <c r="D437" s="233"/>
      <c r="E437" s="235"/>
      <c r="F437" s="214"/>
      <c r="G437" s="235"/>
    </row>
    <row r="438" ht="17" customHeight="1" spans="1:7">
      <c r="A438" s="232">
        <v>2050804</v>
      </c>
      <c r="B438" s="111" t="s">
        <v>317</v>
      </c>
      <c r="C438" s="233"/>
      <c r="D438" s="233"/>
      <c r="E438" s="235"/>
      <c r="F438" s="214"/>
      <c r="G438" s="235"/>
    </row>
    <row r="439" ht="17" customHeight="1" spans="1:7">
      <c r="A439" s="232">
        <v>2050899</v>
      </c>
      <c r="B439" s="111" t="s">
        <v>318</v>
      </c>
      <c r="C439" s="233"/>
      <c r="D439" s="233"/>
      <c r="E439" s="235"/>
      <c r="F439" s="214"/>
      <c r="G439" s="235"/>
    </row>
    <row r="440" ht="17" customHeight="1" spans="1:7">
      <c r="A440" s="232">
        <v>20509</v>
      </c>
      <c r="B440" s="104" t="s">
        <v>319</v>
      </c>
      <c r="C440" s="233">
        <v>238</v>
      </c>
      <c r="D440" s="233">
        <f>SUM(D441:D446)</f>
        <v>238</v>
      </c>
      <c r="E440" s="234">
        <f>D440/C440*100</f>
        <v>100</v>
      </c>
      <c r="F440" s="214">
        <v>98</v>
      </c>
      <c r="G440" s="234">
        <f>(D440-F440)/F440*100</f>
        <v>142.857142857143</v>
      </c>
    </row>
    <row r="441" ht="17" customHeight="1" spans="1:7">
      <c r="A441" s="232">
        <v>2050901</v>
      </c>
      <c r="B441" s="111" t="s">
        <v>320</v>
      </c>
      <c r="C441" s="233"/>
      <c r="D441" s="233"/>
      <c r="E441" s="235"/>
      <c r="F441" s="214"/>
      <c r="G441" s="235"/>
    </row>
    <row r="442" ht="17" customHeight="1" spans="1:7">
      <c r="A442" s="232">
        <v>2050902</v>
      </c>
      <c r="B442" s="111" t="s">
        <v>321</v>
      </c>
      <c r="C442" s="233"/>
      <c r="D442" s="233"/>
      <c r="E442" s="235"/>
      <c r="F442" s="214"/>
      <c r="G442" s="235"/>
    </row>
    <row r="443" ht="17" customHeight="1" spans="1:7">
      <c r="A443" s="232">
        <v>2050903</v>
      </c>
      <c r="B443" s="111" t="s">
        <v>322</v>
      </c>
      <c r="C443" s="233"/>
      <c r="D443" s="233"/>
      <c r="E443" s="235"/>
      <c r="F443" s="214"/>
      <c r="G443" s="235"/>
    </row>
    <row r="444" ht="17" customHeight="1" spans="1:7">
      <c r="A444" s="232">
        <v>2050904</v>
      </c>
      <c r="B444" s="111" t="s">
        <v>323</v>
      </c>
      <c r="C444" s="233"/>
      <c r="D444" s="233"/>
      <c r="E444" s="235"/>
      <c r="F444" s="214"/>
      <c r="G444" s="235"/>
    </row>
    <row r="445" ht="17" customHeight="1" spans="1:7">
      <c r="A445" s="232">
        <v>2050905</v>
      </c>
      <c r="B445" s="111" t="s">
        <v>324</v>
      </c>
      <c r="C445" s="233"/>
      <c r="D445" s="233"/>
      <c r="E445" s="235"/>
      <c r="F445" s="214"/>
      <c r="G445" s="235"/>
    </row>
    <row r="446" ht="17" customHeight="1" spans="1:7">
      <c r="A446" s="232">
        <v>2050999</v>
      </c>
      <c r="B446" s="111" t="s">
        <v>325</v>
      </c>
      <c r="C446" s="233">
        <v>238</v>
      </c>
      <c r="D446" s="233">
        <v>238</v>
      </c>
      <c r="E446" s="234">
        <f>D446/C446*100</f>
        <v>100</v>
      </c>
      <c r="F446" s="214">
        <v>98</v>
      </c>
      <c r="G446" s="234">
        <f>(D446-F446)/F446*100</f>
        <v>142.857142857143</v>
      </c>
    </row>
    <row r="447" ht="17" customHeight="1" spans="1:7">
      <c r="A447" s="232">
        <v>20599</v>
      </c>
      <c r="B447" s="104" t="s">
        <v>326</v>
      </c>
      <c r="C447" s="233">
        <v>4</v>
      </c>
      <c r="D447" s="233"/>
      <c r="E447" s="235"/>
      <c r="F447" s="214"/>
      <c r="G447" s="235"/>
    </row>
    <row r="448" ht="17" customHeight="1" spans="1:7">
      <c r="A448" s="232">
        <v>2059999</v>
      </c>
      <c r="B448" s="111" t="s">
        <v>327</v>
      </c>
      <c r="C448" s="233">
        <v>4</v>
      </c>
      <c r="D448" s="233"/>
      <c r="E448" s="235"/>
      <c r="F448" s="214"/>
      <c r="G448" s="235"/>
    </row>
    <row r="449" ht="17" customHeight="1" spans="1:7">
      <c r="A449" s="232">
        <v>206</v>
      </c>
      <c r="B449" s="104" t="s">
        <v>328</v>
      </c>
      <c r="C449" s="233">
        <v>6844.098509</v>
      </c>
      <c r="D449" s="233">
        <f>SUM(D450,D455,D464,D470,D475,D480,D485,D492,D496,D500)</f>
        <v>4961</v>
      </c>
      <c r="E449" s="234">
        <f t="shared" ref="E449:E455" si="3">D449/C449*100</f>
        <v>72.4858064721932</v>
      </c>
      <c r="F449" s="214">
        <v>4902</v>
      </c>
      <c r="G449" s="234">
        <f>(D449-F449)/F449*100</f>
        <v>1.20359037127703</v>
      </c>
    </row>
    <row r="450" ht="17" customHeight="1" spans="1:7">
      <c r="A450" s="232">
        <v>20601</v>
      </c>
      <c r="B450" s="104" t="s">
        <v>329</v>
      </c>
      <c r="C450" s="233">
        <v>3016</v>
      </c>
      <c r="D450" s="233">
        <f>SUM(D451:D454)</f>
        <v>1984</v>
      </c>
      <c r="E450" s="234">
        <f t="shared" si="3"/>
        <v>65.7824933687003</v>
      </c>
      <c r="F450" s="214">
        <v>1719</v>
      </c>
      <c r="G450" s="234">
        <f>(D450-F450)/F450*100</f>
        <v>15.4159394997091</v>
      </c>
    </row>
    <row r="451" ht="17" customHeight="1" spans="1:7">
      <c r="A451" s="232">
        <v>2060101</v>
      </c>
      <c r="B451" s="111" t="s">
        <v>42</v>
      </c>
      <c r="C451" s="233">
        <v>1808</v>
      </c>
      <c r="D451" s="233">
        <v>776</v>
      </c>
      <c r="E451" s="234">
        <f t="shared" si="3"/>
        <v>42.9203539823009</v>
      </c>
      <c r="F451" s="214">
        <v>1207</v>
      </c>
      <c r="G451" s="234">
        <f>(D451-F451)/F451*100</f>
        <v>-35.7083678541839</v>
      </c>
    </row>
    <row r="452" ht="17" customHeight="1" spans="1:7">
      <c r="A452" s="232">
        <v>2060102</v>
      </c>
      <c r="B452" s="111" t="s">
        <v>43</v>
      </c>
      <c r="C452" s="233">
        <v>800</v>
      </c>
      <c r="D452" s="233">
        <v>800</v>
      </c>
      <c r="E452" s="234">
        <f t="shared" si="3"/>
        <v>100</v>
      </c>
      <c r="F452" s="214">
        <v>500</v>
      </c>
      <c r="G452" s="234">
        <f>(D452-F452)/F452*100</f>
        <v>60</v>
      </c>
    </row>
    <row r="453" ht="17" customHeight="1" spans="1:7">
      <c r="A453" s="232">
        <v>2060103</v>
      </c>
      <c r="B453" s="111" t="s">
        <v>44</v>
      </c>
      <c r="C453" s="233">
        <v>393</v>
      </c>
      <c r="D453" s="233">
        <v>393</v>
      </c>
      <c r="E453" s="234">
        <f t="shared" si="3"/>
        <v>100</v>
      </c>
      <c r="F453" s="214">
        <v>12</v>
      </c>
      <c r="G453" s="234">
        <f>(D453-F453)/F453*100</f>
        <v>3175</v>
      </c>
    </row>
    <row r="454" ht="17" customHeight="1" spans="1:7">
      <c r="A454" s="232">
        <v>2060199</v>
      </c>
      <c r="B454" s="111" t="s">
        <v>330</v>
      </c>
      <c r="C454" s="233">
        <v>15</v>
      </c>
      <c r="D454" s="233">
        <v>15</v>
      </c>
      <c r="E454" s="234">
        <f t="shared" si="3"/>
        <v>100</v>
      </c>
      <c r="F454" s="214"/>
      <c r="G454" s="235"/>
    </row>
    <row r="455" ht="17" customHeight="1" spans="1:7">
      <c r="A455" s="232">
        <v>20602</v>
      </c>
      <c r="B455" s="104" t="s">
        <v>331</v>
      </c>
      <c r="C455" s="233">
        <v>947</v>
      </c>
      <c r="D455" s="233">
        <f>SUM(D456:D463)</f>
        <v>947</v>
      </c>
      <c r="E455" s="234">
        <f t="shared" si="3"/>
        <v>100</v>
      </c>
      <c r="F455" s="214">
        <v>1054</v>
      </c>
      <c r="G455" s="234">
        <f>(D455-F455)/F455*100</f>
        <v>-10.1518026565465</v>
      </c>
    </row>
    <row r="456" ht="17" customHeight="1" spans="1:7">
      <c r="A456" s="232">
        <v>2060201</v>
      </c>
      <c r="B456" s="111" t="s">
        <v>332</v>
      </c>
      <c r="C456" s="233"/>
      <c r="D456" s="233"/>
      <c r="E456" s="235"/>
      <c r="F456" s="214"/>
      <c r="G456" s="235"/>
    </row>
    <row r="457" ht="17" customHeight="1" spans="1:7">
      <c r="A457" s="232">
        <v>2060203</v>
      </c>
      <c r="B457" s="111" t="s">
        <v>333</v>
      </c>
      <c r="C457" s="233"/>
      <c r="D457" s="233"/>
      <c r="E457" s="235"/>
      <c r="F457" s="214"/>
      <c r="G457" s="235"/>
    </row>
    <row r="458" ht="17" customHeight="1" spans="1:7">
      <c r="A458" s="232">
        <v>2060204</v>
      </c>
      <c r="B458" s="111" t="s">
        <v>334</v>
      </c>
      <c r="C458" s="233"/>
      <c r="D458" s="233"/>
      <c r="E458" s="235"/>
      <c r="F458" s="214"/>
      <c r="G458" s="235"/>
    </row>
    <row r="459" ht="17" customHeight="1" spans="1:7">
      <c r="A459" s="232">
        <v>2060205</v>
      </c>
      <c r="B459" s="111" t="s">
        <v>335</v>
      </c>
      <c r="C459" s="233"/>
      <c r="D459" s="233"/>
      <c r="E459" s="235"/>
      <c r="F459" s="214"/>
      <c r="G459" s="235"/>
    </row>
    <row r="460" ht="17" customHeight="1" spans="1:7">
      <c r="A460" s="232">
        <v>2060206</v>
      </c>
      <c r="B460" s="111" t="s">
        <v>336</v>
      </c>
      <c r="C460" s="233">
        <v>940</v>
      </c>
      <c r="D460" s="233">
        <v>940</v>
      </c>
      <c r="E460" s="234">
        <f>D460/C460*100</f>
        <v>100</v>
      </c>
      <c r="F460" s="214">
        <v>970</v>
      </c>
      <c r="G460" s="234">
        <f>(D460-F460)/F460*100</f>
        <v>-3.09278350515464</v>
      </c>
    </row>
    <row r="461" ht="17" customHeight="1" spans="1:7">
      <c r="A461" s="232">
        <v>2060207</v>
      </c>
      <c r="B461" s="111" t="s">
        <v>337</v>
      </c>
      <c r="C461" s="233"/>
      <c r="D461" s="233"/>
      <c r="E461" s="235"/>
      <c r="F461" s="214"/>
      <c r="G461" s="235"/>
    </row>
    <row r="462" ht="17" customHeight="1" spans="1:7">
      <c r="A462" s="232">
        <v>2060208</v>
      </c>
      <c r="B462" s="111" t="s">
        <v>338</v>
      </c>
      <c r="C462" s="233">
        <v>7</v>
      </c>
      <c r="D462" s="233">
        <v>7</v>
      </c>
      <c r="E462" s="234">
        <f>D462/C462*100</f>
        <v>100</v>
      </c>
      <c r="F462" s="214">
        <v>84</v>
      </c>
      <c r="G462" s="234">
        <f>(D462-F462)/F462*100</f>
        <v>-91.6666666666667</v>
      </c>
    </row>
    <row r="463" ht="17" customHeight="1" spans="1:7">
      <c r="A463" s="232">
        <v>2060299</v>
      </c>
      <c r="B463" s="111" t="s">
        <v>339</v>
      </c>
      <c r="C463" s="233"/>
      <c r="D463" s="233"/>
      <c r="E463" s="235"/>
      <c r="F463" s="214"/>
      <c r="G463" s="235"/>
    </row>
    <row r="464" ht="17" customHeight="1" spans="1:7">
      <c r="A464" s="232">
        <v>20603</v>
      </c>
      <c r="B464" s="104" t="s">
        <v>340</v>
      </c>
      <c r="C464" s="233">
        <v>289</v>
      </c>
      <c r="D464" s="233">
        <f>SUM(D465:D469)</f>
        <v>289</v>
      </c>
      <c r="E464" s="234">
        <f>D464/C464*100</f>
        <v>100</v>
      </c>
      <c r="F464" s="214">
        <v>300</v>
      </c>
      <c r="G464" s="234">
        <f>(D464-F464)/F464*100</f>
        <v>-3.66666666666667</v>
      </c>
    </row>
    <row r="465" ht="17" customHeight="1" spans="1:7">
      <c r="A465" s="232">
        <v>2060301</v>
      </c>
      <c r="B465" s="111" t="s">
        <v>332</v>
      </c>
      <c r="C465" s="233"/>
      <c r="D465" s="233"/>
      <c r="E465" s="235"/>
      <c r="F465" s="214"/>
      <c r="G465" s="235"/>
    </row>
    <row r="466" ht="17" customHeight="1" spans="1:7">
      <c r="A466" s="232">
        <v>2060302</v>
      </c>
      <c r="B466" s="111" t="s">
        <v>341</v>
      </c>
      <c r="C466" s="233">
        <v>271</v>
      </c>
      <c r="D466" s="233">
        <v>271</v>
      </c>
      <c r="E466" s="234">
        <f>D466/C466*100</f>
        <v>100</v>
      </c>
      <c r="F466" s="214">
        <v>300</v>
      </c>
      <c r="G466" s="234">
        <f>(D466-F466)/F466*100</f>
        <v>-9.66666666666667</v>
      </c>
    </row>
    <row r="467" ht="17" customHeight="1" spans="1:7">
      <c r="A467" s="232">
        <v>2060303</v>
      </c>
      <c r="B467" s="111" t="s">
        <v>342</v>
      </c>
      <c r="C467" s="233"/>
      <c r="D467" s="233"/>
      <c r="E467" s="235"/>
      <c r="F467" s="214"/>
      <c r="G467" s="235"/>
    </row>
    <row r="468" ht="17" customHeight="1" spans="1:7">
      <c r="A468" s="232">
        <v>2060304</v>
      </c>
      <c r="B468" s="111" t="s">
        <v>343</v>
      </c>
      <c r="C468" s="233"/>
      <c r="D468" s="233"/>
      <c r="E468" s="235"/>
      <c r="F468" s="214"/>
      <c r="G468" s="235"/>
    </row>
    <row r="469" ht="17" customHeight="1" spans="1:7">
      <c r="A469" s="232">
        <v>2060399</v>
      </c>
      <c r="B469" s="111" t="s">
        <v>344</v>
      </c>
      <c r="C469" s="233">
        <v>18</v>
      </c>
      <c r="D469" s="233">
        <v>18</v>
      </c>
      <c r="E469" s="234">
        <f>D469/C469*100</f>
        <v>100</v>
      </c>
      <c r="F469" s="214"/>
      <c r="G469" s="235"/>
    </row>
    <row r="470" ht="17" customHeight="1" spans="1:7">
      <c r="A470" s="232">
        <v>20604</v>
      </c>
      <c r="B470" s="104" t="s">
        <v>345</v>
      </c>
      <c r="C470" s="233">
        <v>6</v>
      </c>
      <c r="D470" s="233">
        <f>SUM(D471:D474)</f>
        <v>6</v>
      </c>
      <c r="E470" s="234">
        <f>D470/C470*100</f>
        <v>100</v>
      </c>
      <c r="F470" s="214">
        <v>58</v>
      </c>
      <c r="G470" s="234">
        <f>(D470-F470)/F470*100</f>
        <v>-89.6551724137931</v>
      </c>
    </row>
    <row r="471" ht="17" customHeight="1" spans="1:7">
      <c r="A471" s="232">
        <v>2060401</v>
      </c>
      <c r="B471" s="111" t="s">
        <v>332</v>
      </c>
      <c r="C471" s="233">
        <v>4</v>
      </c>
      <c r="D471" s="233">
        <v>4</v>
      </c>
      <c r="E471" s="234">
        <f>D471/C471*100</f>
        <v>100</v>
      </c>
      <c r="F471" s="214"/>
      <c r="G471" s="235"/>
    </row>
    <row r="472" ht="17" customHeight="1" spans="1:7">
      <c r="A472" s="232">
        <v>2060404</v>
      </c>
      <c r="B472" s="111" t="s">
        <v>346</v>
      </c>
      <c r="C472" s="233"/>
      <c r="D472" s="233"/>
      <c r="E472" s="235"/>
      <c r="F472" s="214"/>
      <c r="G472" s="235"/>
    </row>
    <row r="473" ht="17" customHeight="1" spans="1:7">
      <c r="A473" s="232">
        <v>2060405</v>
      </c>
      <c r="B473" s="111" t="s">
        <v>347</v>
      </c>
      <c r="C473" s="233"/>
      <c r="D473" s="233"/>
      <c r="E473" s="235"/>
      <c r="F473" s="214"/>
      <c r="G473" s="235"/>
    </row>
    <row r="474" ht="17" customHeight="1" spans="1:7">
      <c r="A474" s="232">
        <v>2060499</v>
      </c>
      <c r="B474" s="111" t="s">
        <v>348</v>
      </c>
      <c r="C474" s="233">
        <v>2</v>
      </c>
      <c r="D474" s="233">
        <v>2</v>
      </c>
      <c r="E474" s="234">
        <f>D474/C474*100</f>
        <v>100</v>
      </c>
      <c r="F474" s="214">
        <v>58</v>
      </c>
      <c r="G474" s="234">
        <f>(D474-F474)/F474*100</f>
        <v>-96.551724137931</v>
      </c>
    </row>
    <row r="475" ht="17" customHeight="1" spans="1:7">
      <c r="A475" s="232">
        <v>20605</v>
      </c>
      <c r="B475" s="104" t="s">
        <v>349</v>
      </c>
      <c r="C475" s="233">
        <v>1734.679509</v>
      </c>
      <c r="D475" s="233">
        <f>SUM(D476:D479)</f>
        <v>1103</v>
      </c>
      <c r="E475" s="234">
        <f>D475/C475*100</f>
        <v>63.5852325618265</v>
      </c>
      <c r="F475" s="214">
        <v>859</v>
      </c>
      <c r="G475" s="234">
        <f>(D475-F475)/F475*100</f>
        <v>28.4051222351572</v>
      </c>
    </row>
    <row r="476" ht="17" customHeight="1" spans="1:7">
      <c r="A476" s="232">
        <v>2060501</v>
      </c>
      <c r="B476" s="111" t="s">
        <v>332</v>
      </c>
      <c r="C476" s="233"/>
      <c r="D476" s="233"/>
      <c r="E476" s="235"/>
      <c r="F476" s="214"/>
      <c r="G476" s="235"/>
    </row>
    <row r="477" ht="17" customHeight="1" spans="1:7">
      <c r="A477" s="232">
        <v>2060502</v>
      </c>
      <c r="B477" s="111" t="s">
        <v>350</v>
      </c>
      <c r="C477" s="233">
        <v>140</v>
      </c>
      <c r="D477" s="233">
        <v>140</v>
      </c>
      <c r="E477" s="234">
        <f>D477/C477*100</f>
        <v>100</v>
      </c>
      <c r="F477" s="214">
        <v>230</v>
      </c>
      <c r="G477" s="234">
        <f>(D477-F477)/F477*100</f>
        <v>-39.1304347826087</v>
      </c>
    </row>
    <row r="478" ht="17" customHeight="1" spans="1:7">
      <c r="A478" s="232">
        <v>2060503</v>
      </c>
      <c r="B478" s="111" t="s">
        <v>351</v>
      </c>
      <c r="C478" s="233">
        <v>112</v>
      </c>
      <c r="D478" s="233">
        <v>112</v>
      </c>
      <c r="E478" s="234">
        <f>D478/C478*100</f>
        <v>100</v>
      </c>
      <c r="F478" s="214">
        <v>577</v>
      </c>
      <c r="G478" s="234">
        <f>(D478-F478)/F478*100</f>
        <v>-80.5892547660312</v>
      </c>
    </row>
    <row r="479" ht="17" customHeight="1" spans="1:7">
      <c r="A479" s="232">
        <v>2060599</v>
      </c>
      <c r="B479" s="111" t="s">
        <v>352</v>
      </c>
      <c r="C479" s="233">
        <v>1482.679509</v>
      </c>
      <c r="D479" s="233">
        <v>851</v>
      </c>
      <c r="E479" s="234">
        <f>D479/C479*100</f>
        <v>57.396085589256</v>
      </c>
      <c r="F479" s="214">
        <v>52</v>
      </c>
      <c r="G479" s="234">
        <f>(D479-F479)/F479*100</f>
        <v>1536.53846153846</v>
      </c>
    </row>
    <row r="480" ht="17" customHeight="1" spans="1:7">
      <c r="A480" s="232">
        <v>20606</v>
      </c>
      <c r="B480" s="104" t="s">
        <v>353</v>
      </c>
      <c r="C480" s="233"/>
      <c r="D480" s="233"/>
      <c r="E480" s="235"/>
      <c r="F480" s="214"/>
      <c r="G480" s="235"/>
    </row>
    <row r="481" ht="17" customHeight="1" spans="1:7">
      <c r="A481" s="232">
        <v>2060601</v>
      </c>
      <c r="B481" s="111" t="s">
        <v>354</v>
      </c>
      <c r="C481" s="233"/>
      <c r="D481" s="233"/>
      <c r="E481" s="235"/>
      <c r="F481" s="214"/>
      <c r="G481" s="235"/>
    </row>
    <row r="482" ht="17" customHeight="1" spans="1:7">
      <c r="A482" s="232">
        <v>2060602</v>
      </c>
      <c r="B482" s="111" t="s">
        <v>355</v>
      </c>
      <c r="C482" s="233"/>
      <c r="D482" s="233"/>
      <c r="E482" s="235"/>
      <c r="F482" s="214"/>
      <c r="G482" s="235"/>
    </row>
    <row r="483" ht="17" customHeight="1" spans="1:7">
      <c r="A483" s="232">
        <v>2060603</v>
      </c>
      <c r="B483" s="111" t="s">
        <v>356</v>
      </c>
      <c r="C483" s="233"/>
      <c r="D483" s="233"/>
      <c r="E483" s="235"/>
      <c r="F483" s="214"/>
      <c r="G483" s="235"/>
    </row>
    <row r="484" ht="17" customHeight="1" spans="1:7">
      <c r="A484" s="232">
        <v>2060699</v>
      </c>
      <c r="B484" s="111" t="s">
        <v>357</v>
      </c>
      <c r="C484" s="233"/>
      <c r="D484" s="233"/>
      <c r="E484" s="235"/>
      <c r="F484" s="214"/>
      <c r="G484" s="235"/>
    </row>
    <row r="485" ht="17" customHeight="1" spans="1:7">
      <c r="A485" s="232">
        <v>20607</v>
      </c>
      <c r="B485" s="104" t="s">
        <v>358</v>
      </c>
      <c r="C485" s="233">
        <v>101.419</v>
      </c>
      <c r="D485" s="233">
        <f>SUM(D486:D491)</f>
        <v>99</v>
      </c>
      <c r="E485" s="234">
        <f>D485/C485*100</f>
        <v>97.6148453445607</v>
      </c>
      <c r="F485" s="214">
        <v>85</v>
      </c>
      <c r="G485" s="234">
        <f>(D485-F485)/F485*100</f>
        <v>16.4705882352941</v>
      </c>
    </row>
    <row r="486" ht="17" customHeight="1" spans="1:7">
      <c r="A486" s="232">
        <v>2060701</v>
      </c>
      <c r="B486" s="111" t="s">
        <v>332</v>
      </c>
      <c r="C486" s="233">
        <v>73</v>
      </c>
      <c r="D486" s="233">
        <v>73</v>
      </c>
      <c r="E486" s="234">
        <f>D486/C486*100</f>
        <v>100</v>
      </c>
      <c r="F486" s="214">
        <v>83</v>
      </c>
      <c r="G486" s="234">
        <f>(D486-F486)/F486*100</f>
        <v>-12.0481927710843</v>
      </c>
    </row>
    <row r="487" ht="17" customHeight="1" spans="1:7">
      <c r="A487" s="232">
        <v>2060702</v>
      </c>
      <c r="B487" s="111" t="s">
        <v>359</v>
      </c>
      <c r="C487" s="233">
        <v>28.419</v>
      </c>
      <c r="D487" s="233">
        <v>26</v>
      </c>
      <c r="E487" s="234">
        <f>D487/C487*100</f>
        <v>91.4880889545726</v>
      </c>
      <c r="F487" s="214">
        <v>1</v>
      </c>
      <c r="G487" s="234">
        <f>(D487-F487)/F487*100</f>
        <v>2500</v>
      </c>
    </row>
    <row r="488" ht="17" customHeight="1" spans="1:7">
      <c r="A488" s="232">
        <v>2060703</v>
      </c>
      <c r="B488" s="111" t="s">
        <v>360</v>
      </c>
      <c r="C488" s="233"/>
      <c r="D488" s="233"/>
      <c r="E488" s="235"/>
      <c r="F488" s="214"/>
      <c r="G488" s="235"/>
    </row>
    <row r="489" ht="17" customHeight="1" spans="1:7">
      <c r="A489" s="232">
        <v>2060704</v>
      </c>
      <c r="B489" s="111" t="s">
        <v>361</v>
      </c>
      <c r="C489" s="233"/>
      <c r="D489" s="233"/>
      <c r="E489" s="235"/>
      <c r="F489" s="214"/>
      <c r="G489" s="235"/>
    </row>
    <row r="490" ht="17" customHeight="1" spans="1:7">
      <c r="A490" s="232">
        <v>2060705</v>
      </c>
      <c r="B490" s="111" t="s">
        <v>362</v>
      </c>
      <c r="C490" s="233"/>
      <c r="D490" s="233"/>
      <c r="E490" s="235"/>
      <c r="F490" s="214"/>
      <c r="G490" s="235"/>
    </row>
    <row r="491" ht="17" customHeight="1" spans="1:7">
      <c r="A491" s="232">
        <v>2060799</v>
      </c>
      <c r="B491" s="111" t="s">
        <v>363</v>
      </c>
      <c r="C491" s="233"/>
      <c r="D491" s="233"/>
      <c r="E491" s="235"/>
      <c r="F491" s="214"/>
      <c r="G491" s="235"/>
    </row>
    <row r="492" ht="17" customHeight="1" spans="1:7">
      <c r="A492" s="232">
        <v>20608</v>
      </c>
      <c r="B492" s="104" t="s">
        <v>364</v>
      </c>
      <c r="C492" s="233"/>
      <c r="D492" s="233"/>
      <c r="E492" s="235"/>
      <c r="F492" s="214"/>
      <c r="G492" s="235"/>
    </row>
    <row r="493" ht="17" customHeight="1" spans="1:7">
      <c r="A493" s="232">
        <v>2060801</v>
      </c>
      <c r="B493" s="111" t="s">
        <v>365</v>
      </c>
      <c r="C493" s="233"/>
      <c r="D493" s="233"/>
      <c r="E493" s="235"/>
      <c r="F493" s="214"/>
      <c r="G493" s="235"/>
    </row>
    <row r="494" ht="17" customHeight="1" spans="1:7">
      <c r="A494" s="232">
        <v>2060802</v>
      </c>
      <c r="B494" s="111" t="s">
        <v>366</v>
      </c>
      <c r="C494" s="233"/>
      <c r="D494" s="233"/>
      <c r="E494" s="235"/>
      <c r="F494" s="214"/>
      <c r="G494" s="235"/>
    </row>
    <row r="495" ht="17" customHeight="1" spans="1:7">
      <c r="A495" s="232">
        <v>2060899</v>
      </c>
      <c r="B495" s="111" t="s">
        <v>367</v>
      </c>
      <c r="C495" s="233"/>
      <c r="D495" s="233"/>
      <c r="E495" s="235"/>
      <c r="F495" s="214"/>
      <c r="G495" s="235"/>
    </row>
    <row r="496" ht="17" customHeight="1" spans="1:7">
      <c r="A496" s="232">
        <v>20609</v>
      </c>
      <c r="B496" s="104" t="s">
        <v>368</v>
      </c>
      <c r="C496" s="233">
        <v>30</v>
      </c>
      <c r="D496" s="233">
        <f>SUM(D497:D499)</f>
        <v>30</v>
      </c>
      <c r="E496" s="234">
        <f>D496/C496*100</f>
        <v>100</v>
      </c>
      <c r="F496" s="214"/>
      <c r="G496" s="235"/>
    </row>
    <row r="497" ht="17" customHeight="1" spans="1:7">
      <c r="A497" s="232">
        <v>2060901</v>
      </c>
      <c r="B497" s="111" t="s">
        <v>369</v>
      </c>
      <c r="C497" s="233"/>
      <c r="D497" s="233"/>
      <c r="E497" s="235"/>
      <c r="F497" s="214"/>
      <c r="G497" s="235"/>
    </row>
    <row r="498" ht="17" customHeight="1" spans="1:7">
      <c r="A498" s="232">
        <v>2060902</v>
      </c>
      <c r="B498" s="111" t="s">
        <v>370</v>
      </c>
      <c r="C498" s="233">
        <v>30</v>
      </c>
      <c r="D498" s="233">
        <v>30</v>
      </c>
      <c r="E498" s="234">
        <f>D498/C498*100</f>
        <v>100</v>
      </c>
      <c r="F498" s="214"/>
      <c r="G498" s="235"/>
    </row>
    <row r="499" ht="17" customHeight="1" spans="1:7">
      <c r="A499" s="232">
        <v>2060999</v>
      </c>
      <c r="B499" s="111" t="s">
        <v>371</v>
      </c>
      <c r="C499" s="233"/>
      <c r="D499" s="233"/>
      <c r="E499" s="235"/>
      <c r="F499" s="214"/>
      <c r="G499" s="235"/>
    </row>
    <row r="500" ht="17" customHeight="1" spans="1:7">
      <c r="A500" s="232">
        <v>20699</v>
      </c>
      <c r="B500" s="104" t="s">
        <v>372</v>
      </c>
      <c r="C500" s="233">
        <v>720</v>
      </c>
      <c r="D500" s="233">
        <f>SUM(D501:D504)</f>
        <v>503</v>
      </c>
      <c r="E500" s="234">
        <f>D500/C500*100</f>
        <v>69.8611111111111</v>
      </c>
      <c r="F500" s="214">
        <v>827</v>
      </c>
      <c r="G500" s="234">
        <f>(D500-F500)/F500*100</f>
        <v>-39.1777509068924</v>
      </c>
    </row>
    <row r="501" ht="17" customHeight="1" spans="1:7">
      <c r="A501" s="232">
        <v>2069901</v>
      </c>
      <c r="B501" s="111" t="s">
        <v>373</v>
      </c>
      <c r="C501" s="233"/>
      <c r="D501" s="233"/>
      <c r="E501" s="235"/>
      <c r="F501" s="214"/>
      <c r="G501" s="235"/>
    </row>
    <row r="502" ht="17" customHeight="1" spans="1:7">
      <c r="A502" s="232">
        <v>2069902</v>
      </c>
      <c r="B502" s="111" t="s">
        <v>374</v>
      </c>
      <c r="C502" s="233"/>
      <c r="D502" s="233"/>
      <c r="E502" s="235"/>
      <c r="F502" s="214"/>
      <c r="G502" s="235"/>
    </row>
    <row r="503" ht="17" customHeight="1" spans="1:7">
      <c r="A503" s="232">
        <v>2069903</v>
      </c>
      <c r="B503" s="111" t="s">
        <v>375</v>
      </c>
      <c r="C503" s="233"/>
      <c r="D503" s="233"/>
      <c r="E503" s="235"/>
      <c r="F503" s="214"/>
      <c r="G503" s="235"/>
    </row>
    <row r="504" ht="17" customHeight="1" spans="1:7">
      <c r="A504" s="232" t="s">
        <v>376</v>
      </c>
      <c r="B504" s="111" t="s">
        <v>377</v>
      </c>
      <c r="C504" s="233">
        <v>720</v>
      </c>
      <c r="D504" s="233">
        <v>503</v>
      </c>
      <c r="E504" s="234">
        <f t="shared" ref="E504:E510" si="4">D504/C504*100</f>
        <v>69.8611111111111</v>
      </c>
      <c r="F504" s="214">
        <v>827</v>
      </c>
      <c r="G504" s="234">
        <f t="shared" ref="G504:G510" si="5">(D504-F504)/F504*100</f>
        <v>-39.1777509068924</v>
      </c>
    </row>
    <row r="505" ht="17" customHeight="1" spans="1:7">
      <c r="A505" s="232">
        <v>207</v>
      </c>
      <c r="B505" s="104" t="s">
        <v>378</v>
      </c>
      <c r="C505" s="233">
        <v>6018.2753495</v>
      </c>
      <c r="D505" s="233">
        <f>SUM(D506,D522,D530,D541,D550,D558)</f>
        <v>4091</v>
      </c>
      <c r="E505" s="234">
        <f t="shared" si="4"/>
        <v>67.9762849391709</v>
      </c>
      <c r="F505" s="214">
        <v>3047</v>
      </c>
      <c r="G505" s="234">
        <f t="shared" si="5"/>
        <v>34.2632097144733</v>
      </c>
    </row>
    <row r="506" ht="17" customHeight="1" spans="1:7">
      <c r="A506" s="232">
        <v>20701</v>
      </c>
      <c r="B506" s="104" t="s">
        <v>379</v>
      </c>
      <c r="C506" s="233">
        <v>2971.528376</v>
      </c>
      <c r="D506" s="233">
        <f>SUM(D507:D521)</f>
        <v>2579</v>
      </c>
      <c r="E506" s="234">
        <f t="shared" si="4"/>
        <v>86.7903541096792</v>
      </c>
      <c r="F506" s="214">
        <v>1698</v>
      </c>
      <c r="G506" s="234">
        <f t="shared" si="5"/>
        <v>51.8845700824499</v>
      </c>
    </row>
    <row r="507" ht="17" customHeight="1" spans="1:7">
      <c r="A507" s="232">
        <v>2070101</v>
      </c>
      <c r="B507" s="111" t="s">
        <v>42</v>
      </c>
      <c r="C507" s="233">
        <v>1905.126134</v>
      </c>
      <c r="D507" s="233">
        <v>1891</v>
      </c>
      <c r="E507" s="234">
        <f t="shared" si="4"/>
        <v>99.2585197511127</v>
      </c>
      <c r="F507" s="214">
        <v>1110</v>
      </c>
      <c r="G507" s="234">
        <f t="shared" si="5"/>
        <v>70.3603603603604</v>
      </c>
    </row>
    <row r="508" ht="17" customHeight="1" spans="1:7">
      <c r="A508" s="232">
        <v>2070102</v>
      </c>
      <c r="B508" s="111" t="s">
        <v>43</v>
      </c>
      <c r="C508" s="233">
        <v>72</v>
      </c>
      <c r="D508" s="233">
        <v>72</v>
      </c>
      <c r="E508" s="234">
        <f t="shared" si="4"/>
        <v>100</v>
      </c>
      <c r="F508" s="214">
        <v>68</v>
      </c>
      <c r="G508" s="234">
        <f t="shared" si="5"/>
        <v>5.88235294117647</v>
      </c>
    </row>
    <row r="509" ht="17" customHeight="1" spans="1:7">
      <c r="A509" s="232">
        <v>2070103</v>
      </c>
      <c r="B509" s="111" t="s">
        <v>44</v>
      </c>
      <c r="C509" s="233">
        <v>83</v>
      </c>
      <c r="D509" s="233">
        <v>83</v>
      </c>
      <c r="E509" s="234">
        <f t="shared" si="4"/>
        <v>100</v>
      </c>
      <c r="F509" s="214">
        <v>95</v>
      </c>
      <c r="G509" s="234">
        <f t="shared" si="5"/>
        <v>-12.6315789473684</v>
      </c>
    </row>
    <row r="510" ht="17" customHeight="1" spans="1:7">
      <c r="A510" s="232">
        <v>2070104</v>
      </c>
      <c r="B510" s="111" t="s">
        <v>380</v>
      </c>
      <c r="C510" s="233">
        <v>103</v>
      </c>
      <c r="D510" s="233">
        <v>103</v>
      </c>
      <c r="E510" s="234">
        <f t="shared" si="4"/>
        <v>100</v>
      </c>
      <c r="F510" s="214">
        <v>104</v>
      </c>
      <c r="G510" s="234">
        <f t="shared" si="5"/>
        <v>-0.961538461538462</v>
      </c>
    </row>
    <row r="511" ht="17" customHeight="1" spans="1:7">
      <c r="A511" s="232">
        <v>2070105</v>
      </c>
      <c r="B511" s="111" t="s">
        <v>381</v>
      </c>
      <c r="C511" s="233"/>
      <c r="D511" s="233"/>
      <c r="E511" s="235"/>
      <c r="F511" s="214"/>
      <c r="G511" s="235"/>
    </row>
    <row r="512" ht="17" customHeight="1" spans="1:7">
      <c r="A512" s="232">
        <v>2070106</v>
      </c>
      <c r="B512" s="111" t="s">
        <v>382</v>
      </c>
      <c r="C512" s="233"/>
      <c r="D512" s="233"/>
      <c r="E512" s="235"/>
      <c r="F512" s="214"/>
      <c r="G512" s="235"/>
    </row>
    <row r="513" ht="17" customHeight="1" spans="1:7">
      <c r="A513" s="232">
        <v>2070107</v>
      </c>
      <c r="B513" s="111" t="s">
        <v>383</v>
      </c>
      <c r="C513" s="233"/>
      <c r="D513" s="233"/>
      <c r="E513" s="235"/>
      <c r="F513" s="214"/>
      <c r="G513" s="235"/>
    </row>
    <row r="514" ht="17" customHeight="1" spans="1:7">
      <c r="A514" s="232">
        <v>2070108</v>
      </c>
      <c r="B514" s="111" t="s">
        <v>384</v>
      </c>
      <c r="C514" s="233"/>
      <c r="D514" s="233"/>
      <c r="E514" s="235"/>
      <c r="F514" s="214"/>
      <c r="G514" s="235"/>
    </row>
    <row r="515" ht="17" customHeight="1" spans="1:7">
      <c r="A515" s="232">
        <v>2070109</v>
      </c>
      <c r="B515" s="111" t="s">
        <v>385</v>
      </c>
      <c r="C515" s="233">
        <v>216.964124</v>
      </c>
      <c r="D515" s="233">
        <v>107</v>
      </c>
      <c r="E515" s="234">
        <f>D515/C515*100</f>
        <v>49.3169091863317</v>
      </c>
      <c r="F515" s="214">
        <v>43</v>
      </c>
      <c r="G515" s="234">
        <f>(D515-F515)/F515*100</f>
        <v>148.837209302326</v>
      </c>
    </row>
    <row r="516" ht="17" customHeight="1" spans="1:7">
      <c r="A516" s="232">
        <v>2070110</v>
      </c>
      <c r="B516" s="111" t="s">
        <v>386</v>
      </c>
      <c r="C516" s="233"/>
      <c r="D516" s="233"/>
      <c r="E516" s="235"/>
      <c r="F516" s="214"/>
      <c r="G516" s="235"/>
    </row>
    <row r="517" ht="17" customHeight="1" spans="1:7">
      <c r="A517" s="232">
        <v>2070111</v>
      </c>
      <c r="B517" s="111" t="s">
        <v>387</v>
      </c>
      <c r="C517" s="233"/>
      <c r="D517" s="233"/>
      <c r="E517" s="235"/>
      <c r="F517" s="214"/>
      <c r="G517" s="235"/>
    </row>
    <row r="518" ht="17" customHeight="1" spans="1:7">
      <c r="A518" s="232">
        <v>2070112</v>
      </c>
      <c r="B518" s="111" t="s">
        <v>388</v>
      </c>
      <c r="C518" s="233"/>
      <c r="D518" s="233"/>
      <c r="E518" s="235"/>
      <c r="F518" s="214"/>
      <c r="G518" s="235"/>
    </row>
    <row r="519" ht="17" customHeight="1" spans="1:7">
      <c r="A519" s="232">
        <v>2070113</v>
      </c>
      <c r="B519" s="111" t="s">
        <v>389</v>
      </c>
      <c r="C519" s="233"/>
      <c r="D519" s="233"/>
      <c r="E519" s="235"/>
      <c r="F519" s="214"/>
      <c r="G519" s="235"/>
    </row>
    <row r="520" ht="17" customHeight="1" spans="1:7">
      <c r="A520" s="232">
        <v>2070114</v>
      </c>
      <c r="B520" s="111" t="s">
        <v>390</v>
      </c>
      <c r="C520" s="233"/>
      <c r="D520" s="233"/>
      <c r="E520" s="235"/>
      <c r="F520" s="214"/>
      <c r="G520" s="235"/>
    </row>
    <row r="521" ht="17" customHeight="1" spans="1:7">
      <c r="A521" s="232">
        <v>2070199</v>
      </c>
      <c r="B521" s="111" t="s">
        <v>391</v>
      </c>
      <c r="C521" s="233">
        <v>591.438118</v>
      </c>
      <c r="D521" s="233">
        <v>323</v>
      </c>
      <c r="E521" s="234">
        <f>D521/C521*100</f>
        <v>54.6126450375321</v>
      </c>
      <c r="F521" s="214">
        <v>275</v>
      </c>
      <c r="G521" s="234">
        <f>(D521-F521)/F521*100</f>
        <v>17.4545454545455</v>
      </c>
    </row>
    <row r="522" ht="17" customHeight="1" spans="1:7">
      <c r="A522" s="232">
        <v>20702</v>
      </c>
      <c r="B522" s="104" t="s">
        <v>392</v>
      </c>
      <c r="C522" s="233">
        <v>1317.3983155</v>
      </c>
      <c r="D522" s="233">
        <f>SUM(D523:D529)</f>
        <v>471</v>
      </c>
      <c r="E522" s="234">
        <f>D522/C522*100</f>
        <v>35.7522849739821</v>
      </c>
      <c r="F522" s="214">
        <v>131</v>
      </c>
      <c r="G522" s="234">
        <f>(D522-F522)/F522*100</f>
        <v>259.541984732824</v>
      </c>
    </row>
    <row r="523" ht="17" customHeight="1" spans="1:7">
      <c r="A523" s="232">
        <v>2070201</v>
      </c>
      <c r="B523" s="111" t="s">
        <v>42</v>
      </c>
      <c r="C523" s="233"/>
      <c r="D523" s="233"/>
      <c r="E523" s="235"/>
      <c r="F523" s="214"/>
      <c r="G523" s="235"/>
    </row>
    <row r="524" ht="17" customHeight="1" spans="1:7">
      <c r="A524" s="232">
        <v>2070202</v>
      </c>
      <c r="B524" s="111" t="s">
        <v>43</v>
      </c>
      <c r="C524" s="233"/>
      <c r="D524" s="233"/>
      <c r="E524" s="235"/>
      <c r="F524" s="214"/>
      <c r="G524" s="235"/>
    </row>
    <row r="525" ht="17" customHeight="1" spans="1:7">
      <c r="A525" s="232">
        <v>2070203</v>
      </c>
      <c r="B525" s="111" t="s">
        <v>44</v>
      </c>
      <c r="C525" s="233">
        <v>1</v>
      </c>
      <c r="D525" s="233">
        <v>1</v>
      </c>
      <c r="E525" s="234">
        <f>D525/C525*100</f>
        <v>100</v>
      </c>
      <c r="F525" s="214">
        <v>1</v>
      </c>
      <c r="G525" s="234">
        <f>(D525-F525)/F525*100</f>
        <v>0</v>
      </c>
    </row>
    <row r="526" ht="17" customHeight="1" spans="1:7">
      <c r="A526" s="232" t="s">
        <v>393</v>
      </c>
      <c r="B526" s="111" t="s">
        <v>394</v>
      </c>
      <c r="C526" s="233">
        <v>1265.636027</v>
      </c>
      <c r="D526" s="233">
        <v>421</v>
      </c>
      <c r="E526" s="234">
        <f>D526/C526*100</f>
        <v>33.2639077127029</v>
      </c>
      <c r="F526" s="214">
        <v>72</v>
      </c>
      <c r="G526" s="234">
        <f>(D526-F526)/F526*100</f>
        <v>484.722222222222</v>
      </c>
    </row>
    <row r="527" ht="17" customHeight="1" spans="1:7">
      <c r="A527" s="232">
        <v>2070205</v>
      </c>
      <c r="B527" s="111" t="s">
        <v>395</v>
      </c>
      <c r="C527" s="233">
        <v>50.7622885</v>
      </c>
      <c r="D527" s="233">
        <v>49</v>
      </c>
      <c r="E527" s="234">
        <f>D527/C527*100</f>
        <v>96.5283509627427</v>
      </c>
      <c r="F527" s="214">
        <v>58</v>
      </c>
      <c r="G527" s="234">
        <f>(D527-F527)/F527*100</f>
        <v>-15.5172413793103</v>
      </c>
    </row>
    <row r="528" ht="17" customHeight="1" spans="1:7">
      <c r="A528" s="232">
        <v>2070206</v>
      </c>
      <c r="B528" s="111" t="s">
        <v>396</v>
      </c>
      <c r="C528" s="233"/>
      <c r="D528" s="233"/>
      <c r="E528" s="235"/>
      <c r="F528" s="214"/>
      <c r="G528" s="235"/>
    </row>
    <row r="529" ht="17" customHeight="1" spans="1:7">
      <c r="A529" s="232">
        <v>2070299</v>
      </c>
      <c r="B529" s="111" t="s">
        <v>397</v>
      </c>
      <c r="C529" s="233"/>
      <c r="D529" s="233"/>
      <c r="E529" s="235"/>
      <c r="F529" s="214"/>
      <c r="G529" s="235"/>
    </row>
    <row r="530" ht="17" customHeight="1" spans="1:7">
      <c r="A530" s="232">
        <v>20703</v>
      </c>
      <c r="B530" s="104" t="s">
        <v>398</v>
      </c>
      <c r="C530" s="233">
        <v>608.7887</v>
      </c>
      <c r="D530" s="233">
        <f>SUM(D531:D540)</f>
        <v>59</v>
      </c>
      <c r="E530" s="234">
        <f>D530/C530*100</f>
        <v>9.69137567763659</v>
      </c>
      <c r="F530" s="214">
        <v>36</v>
      </c>
      <c r="G530" s="234">
        <f>(D530-F530)/F530*100</f>
        <v>63.8888888888889</v>
      </c>
    </row>
    <row r="531" ht="17" customHeight="1" spans="1:7">
      <c r="A531" s="232">
        <v>2070301</v>
      </c>
      <c r="B531" s="111" t="s">
        <v>42</v>
      </c>
      <c r="C531" s="233"/>
      <c r="D531" s="233"/>
      <c r="E531" s="235"/>
      <c r="F531" s="214"/>
      <c r="G531" s="235"/>
    </row>
    <row r="532" ht="17" customHeight="1" spans="1:7">
      <c r="A532" s="232">
        <v>2070302</v>
      </c>
      <c r="B532" s="111" t="s">
        <v>43</v>
      </c>
      <c r="C532" s="233"/>
      <c r="D532" s="233"/>
      <c r="E532" s="235"/>
      <c r="F532" s="214"/>
      <c r="G532" s="235"/>
    </row>
    <row r="533" ht="17" customHeight="1" spans="1:7">
      <c r="A533" s="232">
        <v>2070303</v>
      </c>
      <c r="B533" s="111" t="s">
        <v>44</v>
      </c>
      <c r="C533" s="233"/>
      <c r="D533" s="233"/>
      <c r="E533" s="235"/>
      <c r="F533" s="214"/>
      <c r="G533" s="235"/>
    </row>
    <row r="534" ht="17" customHeight="1" spans="1:7">
      <c r="A534" s="232">
        <v>2070304</v>
      </c>
      <c r="B534" s="111" t="s">
        <v>399</v>
      </c>
      <c r="C534" s="233"/>
      <c r="D534" s="233"/>
      <c r="E534" s="235"/>
      <c r="F534" s="214"/>
      <c r="G534" s="235"/>
    </row>
    <row r="535" ht="17" customHeight="1" spans="1:7">
      <c r="A535" s="232">
        <v>2070305</v>
      </c>
      <c r="B535" s="111" t="s">
        <v>400</v>
      </c>
      <c r="C535" s="233"/>
      <c r="D535" s="233"/>
      <c r="E535" s="235"/>
      <c r="F535" s="214"/>
      <c r="G535" s="235"/>
    </row>
    <row r="536" ht="17" customHeight="1" spans="1:7">
      <c r="A536" s="232">
        <v>2070306</v>
      </c>
      <c r="B536" s="111" t="s">
        <v>401</v>
      </c>
      <c r="C536" s="233"/>
      <c r="D536" s="233"/>
      <c r="E536" s="235"/>
      <c r="F536" s="214"/>
      <c r="G536" s="235"/>
    </row>
    <row r="537" ht="17" customHeight="1" spans="1:7">
      <c r="A537" s="232">
        <v>2070307</v>
      </c>
      <c r="B537" s="111" t="s">
        <v>402</v>
      </c>
      <c r="C537" s="233">
        <v>66.9944</v>
      </c>
      <c r="D537" s="233">
        <v>39</v>
      </c>
      <c r="E537" s="234">
        <f>D537/C537*100</f>
        <v>58.2138208566686</v>
      </c>
      <c r="F537" s="214">
        <v>35</v>
      </c>
      <c r="G537" s="234">
        <f>(D537-F537)/F537*100</f>
        <v>11.4285714285714</v>
      </c>
    </row>
    <row r="538" ht="17" customHeight="1" spans="1:7">
      <c r="A538" s="232">
        <v>2070308</v>
      </c>
      <c r="B538" s="111" t="s">
        <v>403</v>
      </c>
      <c r="C538" s="233"/>
      <c r="D538" s="233"/>
      <c r="E538" s="235"/>
      <c r="F538" s="214"/>
      <c r="G538" s="235"/>
    </row>
    <row r="539" ht="17" customHeight="1" spans="1:7">
      <c r="A539" s="232">
        <v>2070309</v>
      </c>
      <c r="B539" s="111" t="s">
        <v>404</v>
      </c>
      <c r="C539" s="233"/>
      <c r="D539" s="233"/>
      <c r="E539" s="235"/>
      <c r="F539" s="214"/>
      <c r="G539" s="235"/>
    </row>
    <row r="540" ht="17" customHeight="1" spans="1:7">
      <c r="A540" s="232">
        <v>2070399</v>
      </c>
      <c r="B540" s="111" t="s">
        <v>405</v>
      </c>
      <c r="C540" s="233">
        <v>541.7943</v>
      </c>
      <c r="D540" s="233">
        <v>20</v>
      </c>
      <c r="E540" s="234">
        <f>D540/C540*100</f>
        <v>3.69143787596141</v>
      </c>
      <c r="F540" s="214">
        <v>1</v>
      </c>
      <c r="G540" s="234">
        <f>(D540-F540)/F540*100</f>
        <v>1900</v>
      </c>
    </row>
    <row r="541" ht="17" customHeight="1" spans="1:7">
      <c r="A541" s="232">
        <v>20706</v>
      </c>
      <c r="B541" s="243" t="s">
        <v>406</v>
      </c>
      <c r="C541" s="233"/>
      <c r="D541" s="233"/>
      <c r="E541" s="235"/>
      <c r="F541" s="214"/>
      <c r="G541" s="235"/>
    </row>
    <row r="542" ht="17" customHeight="1" spans="1:7">
      <c r="A542" s="232">
        <v>2070601</v>
      </c>
      <c r="B542" s="244" t="s">
        <v>42</v>
      </c>
      <c r="C542" s="233"/>
      <c r="D542" s="233"/>
      <c r="E542" s="235"/>
      <c r="F542" s="214"/>
      <c r="G542" s="235"/>
    </row>
    <row r="543" ht="17" customHeight="1" spans="1:7">
      <c r="A543" s="232">
        <v>2070602</v>
      </c>
      <c r="B543" s="244" t="s">
        <v>43</v>
      </c>
      <c r="C543" s="233"/>
      <c r="D543" s="233"/>
      <c r="E543" s="235"/>
      <c r="F543" s="214"/>
      <c r="G543" s="235"/>
    </row>
    <row r="544" ht="17" customHeight="1" spans="1:7">
      <c r="A544" s="232">
        <v>2070603</v>
      </c>
      <c r="B544" s="244" t="s">
        <v>44</v>
      </c>
      <c r="C544" s="233"/>
      <c r="D544" s="233"/>
      <c r="E544" s="235"/>
      <c r="F544" s="214"/>
      <c r="G544" s="235"/>
    </row>
    <row r="545" ht="17" customHeight="1" spans="1:7">
      <c r="A545" s="232">
        <v>2070604</v>
      </c>
      <c r="B545" s="244" t="s">
        <v>407</v>
      </c>
      <c r="C545" s="233"/>
      <c r="D545" s="233"/>
      <c r="E545" s="235"/>
      <c r="F545" s="214"/>
      <c r="G545" s="235"/>
    </row>
    <row r="546" ht="17" customHeight="1" spans="1:7">
      <c r="A546" s="232">
        <v>2070605</v>
      </c>
      <c r="B546" s="244" t="s">
        <v>408</v>
      </c>
      <c r="C546" s="233"/>
      <c r="D546" s="233"/>
      <c r="E546" s="235"/>
      <c r="F546" s="214"/>
      <c r="G546" s="235"/>
    </row>
    <row r="547" ht="17" customHeight="1" spans="1:7">
      <c r="A547" s="232">
        <v>2070606</v>
      </c>
      <c r="B547" s="244" t="s">
        <v>409</v>
      </c>
      <c r="C547" s="233"/>
      <c r="D547" s="233"/>
      <c r="E547" s="235"/>
      <c r="F547" s="214"/>
      <c r="G547" s="235"/>
    </row>
    <row r="548" ht="17" customHeight="1" spans="1:7">
      <c r="A548" s="232">
        <v>2070607</v>
      </c>
      <c r="B548" s="244" t="s">
        <v>410</v>
      </c>
      <c r="C548" s="233"/>
      <c r="D548" s="233"/>
      <c r="E548" s="235"/>
      <c r="F548" s="214"/>
      <c r="G548" s="235"/>
    </row>
    <row r="549" ht="17" customHeight="1" spans="1:7">
      <c r="A549" s="232">
        <v>2070699</v>
      </c>
      <c r="B549" s="244" t="s">
        <v>411</v>
      </c>
      <c r="C549" s="233"/>
      <c r="D549" s="233"/>
      <c r="E549" s="235"/>
      <c r="F549" s="214"/>
      <c r="G549" s="235"/>
    </row>
    <row r="550" ht="17" customHeight="1" spans="1:7">
      <c r="A550" s="232">
        <v>20708</v>
      </c>
      <c r="B550" s="243" t="s">
        <v>412</v>
      </c>
      <c r="C550" s="233">
        <v>912.064761</v>
      </c>
      <c r="D550" s="233">
        <f>SUM(D551:D557)</f>
        <v>800</v>
      </c>
      <c r="E550" s="234">
        <f>D550/C550*100</f>
        <v>87.7130697520721</v>
      </c>
      <c r="F550" s="214">
        <v>750</v>
      </c>
      <c r="G550" s="234">
        <f>(D550-F550)/F550*100</f>
        <v>6.66666666666667</v>
      </c>
    </row>
    <row r="551" ht="17" customHeight="1" spans="1:7">
      <c r="A551" s="232">
        <v>2070801</v>
      </c>
      <c r="B551" s="244" t="s">
        <v>42</v>
      </c>
      <c r="C551" s="233">
        <v>783.765713</v>
      </c>
      <c r="D551" s="233">
        <v>726</v>
      </c>
      <c r="E551" s="234">
        <f>D551/C551*100</f>
        <v>92.6297218617932</v>
      </c>
      <c r="F551" s="214">
        <v>624</v>
      </c>
      <c r="G551" s="234">
        <f>(D551-F551)/F551*100</f>
        <v>16.3461538461538</v>
      </c>
    </row>
    <row r="552" ht="17" customHeight="1" spans="1:7">
      <c r="A552" s="232">
        <v>2070802</v>
      </c>
      <c r="B552" s="244" t="s">
        <v>43</v>
      </c>
      <c r="C552" s="233"/>
      <c r="D552" s="233"/>
      <c r="E552" s="235"/>
      <c r="F552" s="214"/>
      <c r="G552" s="235"/>
    </row>
    <row r="553" ht="17" customHeight="1" spans="1:7">
      <c r="A553" s="232">
        <v>2070803</v>
      </c>
      <c r="B553" s="244" t="s">
        <v>44</v>
      </c>
      <c r="C553" s="233"/>
      <c r="D553" s="233"/>
      <c r="E553" s="235"/>
      <c r="F553" s="214"/>
      <c r="G553" s="235"/>
    </row>
    <row r="554" ht="17" customHeight="1" spans="1:7">
      <c r="A554" s="232">
        <v>2070806</v>
      </c>
      <c r="B554" s="244" t="s">
        <v>413</v>
      </c>
      <c r="C554" s="233"/>
      <c r="D554" s="233"/>
      <c r="E554" s="235"/>
      <c r="F554" s="214"/>
      <c r="G554" s="235"/>
    </row>
    <row r="555" ht="17" customHeight="1" spans="1:7">
      <c r="A555" s="232">
        <v>2070807</v>
      </c>
      <c r="B555" s="244" t="s">
        <v>414</v>
      </c>
      <c r="C555" s="233">
        <v>52</v>
      </c>
      <c r="D555" s="233">
        <v>52</v>
      </c>
      <c r="E555" s="234">
        <f>D555/C555*100</f>
        <v>100</v>
      </c>
      <c r="F555" s="214">
        <v>18</v>
      </c>
      <c r="G555" s="234">
        <f>(D555-F555)/F555*100</f>
        <v>188.888888888889</v>
      </c>
    </row>
    <row r="556" ht="17" customHeight="1" spans="1:7">
      <c r="A556" s="232">
        <v>2070808</v>
      </c>
      <c r="B556" s="244" t="s">
        <v>415</v>
      </c>
      <c r="C556" s="233"/>
      <c r="D556" s="233"/>
      <c r="E556" s="235"/>
      <c r="F556" s="214"/>
      <c r="G556" s="235"/>
    </row>
    <row r="557" ht="17" customHeight="1" spans="1:7">
      <c r="A557" s="232">
        <v>2070899</v>
      </c>
      <c r="B557" s="244" t="s">
        <v>416</v>
      </c>
      <c r="C557" s="233">
        <v>76.299048</v>
      </c>
      <c r="D557" s="233">
        <v>22</v>
      </c>
      <c r="E557" s="234">
        <f>D557/C557*100</f>
        <v>28.8339115318975</v>
      </c>
      <c r="F557" s="214">
        <v>108</v>
      </c>
      <c r="G557" s="234">
        <f>(D557-F557)/F557*100</f>
        <v>-79.6296296296296</v>
      </c>
    </row>
    <row r="558" ht="17" customHeight="1" spans="1:7">
      <c r="A558" s="232">
        <v>20799</v>
      </c>
      <c r="B558" s="104" t="s">
        <v>417</v>
      </c>
      <c r="C558" s="233">
        <v>208.495197</v>
      </c>
      <c r="D558" s="233">
        <f>SUM(D560:D561)</f>
        <v>182</v>
      </c>
      <c r="E558" s="234">
        <f>D558/C558*100</f>
        <v>87.2921787258246</v>
      </c>
      <c r="F558" s="214">
        <v>432</v>
      </c>
      <c r="G558" s="234">
        <f>(D558-F558)/F558*100</f>
        <v>-57.8703703703704</v>
      </c>
    </row>
    <row r="559" ht="17" customHeight="1" spans="1:7">
      <c r="A559" s="232" t="s">
        <v>418</v>
      </c>
      <c r="B559" s="111" t="s">
        <v>419</v>
      </c>
      <c r="C559" s="233">
        <v>47</v>
      </c>
      <c r="D559" s="233">
        <v>0</v>
      </c>
      <c r="E559" s="234">
        <f>D559/C559*100</f>
        <v>0</v>
      </c>
      <c r="F559" s="214">
        <v>47</v>
      </c>
      <c r="G559" s="234">
        <f>(D559-F559)/F559*100</f>
        <v>-100</v>
      </c>
    </row>
    <row r="560" ht="17" customHeight="1" spans="1:7">
      <c r="A560" s="232">
        <v>2079903</v>
      </c>
      <c r="B560" s="111" t="s">
        <v>420</v>
      </c>
      <c r="C560" s="233"/>
      <c r="D560" s="233"/>
      <c r="E560" s="235"/>
      <c r="F560" s="214"/>
      <c r="G560" s="235"/>
    </row>
    <row r="561" ht="17" customHeight="1" spans="1:7">
      <c r="A561" s="232">
        <v>2079999</v>
      </c>
      <c r="B561" s="111" t="s">
        <v>421</v>
      </c>
      <c r="C561" s="233">
        <v>208.495197</v>
      </c>
      <c r="D561" s="233">
        <v>182</v>
      </c>
      <c r="E561" s="234">
        <f>D561/C561*100</f>
        <v>87.2921787258246</v>
      </c>
      <c r="F561" s="214">
        <v>385</v>
      </c>
      <c r="G561" s="234">
        <f>(D561-F561)/F561*100</f>
        <v>-52.7272727272727</v>
      </c>
    </row>
    <row r="562" ht="17" customHeight="1" spans="1:7">
      <c r="A562" s="232">
        <v>208</v>
      </c>
      <c r="B562" s="104" t="s">
        <v>422</v>
      </c>
      <c r="C562" s="233">
        <v>44992.222498</v>
      </c>
      <c r="D562" s="233">
        <f>SUM(D563,D582,D590,D592,D601,D605,D615,D624,D631,D639,D648,D654,D657,D660,D663,D666,D669,D673,D677,D686,D689)</f>
        <v>40459</v>
      </c>
      <c r="E562" s="234">
        <f>D562/C562*100</f>
        <v>89.9244308320143</v>
      </c>
      <c r="F562" s="214">
        <v>39430</v>
      </c>
      <c r="G562" s="234">
        <f>(D562-F562)/F562*100</f>
        <v>2.60968805478062</v>
      </c>
    </row>
    <row r="563" ht="17" customHeight="1" spans="1:7">
      <c r="A563" s="232">
        <v>20801</v>
      </c>
      <c r="B563" s="104" t="s">
        <v>423</v>
      </c>
      <c r="C563" s="233">
        <v>2942.870236</v>
      </c>
      <c r="D563" s="233">
        <f>SUM(D564:D581)</f>
        <v>2532</v>
      </c>
      <c r="E563" s="234">
        <f>D563/C563*100</f>
        <v>86.0384521555234</v>
      </c>
      <c r="F563" s="214">
        <v>3238</v>
      </c>
      <c r="G563" s="234">
        <f>(D563-F563)/F563*100</f>
        <v>-21.8035824583076</v>
      </c>
    </row>
    <row r="564" ht="17" customHeight="1" spans="1:7">
      <c r="A564" s="232">
        <v>2080101</v>
      </c>
      <c r="B564" s="111" t="s">
        <v>42</v>
      </c>
      <c r="C564" s="233">
        <v>2414.092307</v>
      </c>
      <c r="D564" s="233">
        <v>2275</v>
      </c>
      <c r="E564" s="234">
        <f>D564/C564*100</f>
        <v>94.2383186178639</v>
      </c>
      <c r="F564" s="214">
        <v>2987</v>
      </c>
      <c r="G564" s="234">
        <f>(D564-F564)/F564*100</f>
        <v>-23.8366253766321</v>
      </c>
    </row>
    <row r="565" ht="17" customHeight="1" spans="1:7">
      <c r="A565" s="232">
        <v>2080102</v>
      </c>
      <c r="B565" s="111" t="s">
        <v>43</v>
      </c>
      <c r="C565" s="233"/>
      <c r="D565" s="233"/>
      <c r="E565" s="235"/>
      <c r="F565" s="214"/>
      <c r="G565" s="235"/>
    </row>
    <row r="566" ht="17" customHeight="1" spans="1:7">
      <c r="A566" s="232">
        <v>2080103</v>
      </c>
      <c r="B566" s="111" t="s">
        <v>44</v>
      </c>
      <c r="C566" s="233"/>
      <c r="D566" s="233"/>
      <c r="E566" s="235"/>
      <c r="F566" s="214"/>
      <c r="G566" s="235"/>
    </row>
    <row r="567" ht="17" customHeight="1" spans="1:7">
      <c r="A567" s="232">
        <v>2080104</v>
      </c>
      <c r="B567" s="111" t="s">
        <v>424</v>
      </c>
      <c r="C567" s="233"/>
      <c r="D567" s="233"/>
      <c r="E567" s="235"/>
      <c r="F567" s="214"/>
      <c r="G567" s="235"/>
    </row>
    <row r="568" ht="17" customHeight="1" spans="1:7">
      <c r="A568" s="232">
        <v>2080105</v>
      </c>
      <c r="B568" s="111" t="s">
        <v>425</v>
      </c>
      <c r="C568" s="233"/>
      <c r="D568" s="233"/>
      <c r="E568" s="235"/>
      <c r="F568" s="214"/>
      <c r="G568" s="235"/>
    </row>
    <row r="569" ht="17" customHeight="1" spans="1:7">
      <c r="A569" s="232">
        <v>2080106</v>
      </c>
      <c r="B569" s="111" t="s">
        <v>426</v>
      </c>
      <c r="C569" s="233"/>
      <c r="D569" s="233"/>
      <c r="E569" s="235"/>
      <c r="F569" s="214"/>
      <c r="G569" s="235"/>
    </row>
    <row r="570" ht="17" customHeight="1" spans="1:7">
      <c r="A570" s="232">
        <v>2080107</v>
      </c>
      <c r="B570" s="111" t="s">
        <v>427</v>
      </c>
      <c r="C570" s="233"/>
      <c r="D570" s="233"/>
      <c r="E570" s="235"/>
      <c r="F570" s="214"/>
      <c r="G570" s="235"/>
    </row>
    <row r="571" ht="17" customHeight="1" spans="1:7">
      <c r="A571" s="232">
        <v>2080108</v>
      </c>
      <c r="B571" s="111" t="s">
        <v>85</v>
      </c>
      <c r="C571" s="233"/>
      <c r="D571" s="233"/>
      <c r="E571" s="235"/>
      <c r="F571" s="214"/>
      <c r="G571" s="235"/>
    </row>
    <row r="572" ht="17" customHeight="1" spans="1:7">
      <c r="A572" s="232">
        <v>2080109</v>
      </c>
      <c r="B572" s="111" t="s">
        <v>428</v>
      </c>
      <c r="C572" s="233"/>
      <c r="D572" s="233"/>
      <c r="E572" s="235"/>
      <c r="F572" s="214"/>
      <c r="G572" s="235"/>
    </row>
    <row r="573" ht="17" customHeight="1" spans="1:7">
      <c r="A573" s="232">
        <v>2080110</v>
      </c>
      <c r="B573" s="111" t="s">
        <v>429</v>
      </c>
      <c r="C573" s="233"/>
      <c r="D573" s="233"/>
      <c r="E573" s="235"/>
      <c r="F573" s="214"/>
      <c r="G573" s="235"/>
    </row>
    <row r="574" ht="17" customHeight="1" spans="1:7">
      <c r="A574" s="232">
        <v>2080111</v>
      </c>
      <c r="B574" s="111" t="s">
        <v>430</v>
      </c>
      <c r="C574" s="233"/>
      <c r="D574" s="233"/>
      <c r="E574" s="235"/>
      <c r="F574" s="214"/>
      <c r="G574" s="235"/>
    </row>
    <row r="575" ht="17" customHeight="1" spans="1:7">
      <c r="A575" s="232">
        <v>2080112</v>
      </c>
      <c r="B575" s="111" t="s">
        <v>431</v>
      </c>
      <c r="C575" s="233"/>
      <c r="D575" s="233"/>
      <c r="E575" s="235"/>
      <c r="F575" s="214"/>
      <c r="G575" s="235"/>
    </row>
    <row r="576" ht="17" customHeight="1" spans="1:7">
      <c r="A576" s="232">
        <v>2080113</v>
      </c>
      <c r="B576" s="111" t="s">
        <v>432</v>
      </c>
      <c r="C576" s="233"/>
      <c r="D576" s="233"/>
      <c r="E576" s="235"/>
      <c r="F576" s="214"/>
      <c r="G576" s="235"/>
    </row>
    <row r="577" ht="17" customHeight="1" spans="1:7">
      <c r="A577" s="232">
        <v>2080114</v>
      </c>
      <c r="B577" s="111" t="s">
        <v>433</v>
      </c>
      <c r="C577" s="233"/>
      <c r="D577" s="233"/>
      <c r="E577" s="235"/>
      <c r="F577" s="214"/>
      <c r="G577" s="235"/>
    </row>
    <row r="578" ht="17" customHeight="1" spans="1:7">
      <c r="A578" s="232">
        <v>2080115</v>
      </c>
      <c r="B578" s="111" t="s">
        <v>434</v>
      </c>
      <c r="C578" s="233"/>
      <c r="D578" s="233"/>
      <c r="E578" s="235"/>
      <c r="F578" s="214"/>
      <c r="G578" s="235"/>
    </row>
    <row r="579" ht="17" customHeight="1" spans="1:7">
      <c r="A579" s="232">
        <v>2080116</v>
      </c>
      <c r="B579" s="111" t="s">
        <v>435</v>
      </c>
      <c r="C579" s="233"/>
      <c r="D579" s="233"/>
      <c r="E579" s="235"/>
      <c r="F579" s="214"/>
      <c r="G579" s="235"/>
    </row>
    <row r="580" ht="17" customHeight="1" spans="1:7">
      <c r="A580" s="232">
        <v>2080150</v>
      </c>
      <c r="B580" s="111" t="s">
        <v>51</v>
      </c>
      <c r="C580" s="233"/>
      <c r="D580" s="233"/>
      <c r="E580" s="235"/>
      <c r="F580" s="214"/>
      <c r="G580" s="235"/>
    </row>
    <row r="581" ht="17" customHeight="1" spans="1:7">
      <c r="A581" s="232">
        <v>2080199</v>
      </c>
      <c r="B581" s="111" t="s">
        <v>436</v>
      </c>
      <c r="C581" s="233">
        <v>528.777929</v>
      </c>
      <c r="D581" s="233">
        <v>257</v>
      </c>
      <c r="E581" s="234">
        <f>D581/C581*100</f>
        <v>48.6026337154477</v>
      </c>
      <c r="F581" s="214">
        <v>251</v>
      </c>
      <c r="G581" s="234">
        <f>(D581-F581)/F581*100</f>
        <v>2.39043824701195</v>
      </c>
    </row>
    <row r="582" ht="17" customHeight="1" spans="1:7">
      <c r="A582" s="232">
        <v>20802</v>
      </c>
      <c r="B582" s="104" t="s">
        <v>437</v>
      </c>
      <c r="C582" s="233">
        <v>1096</v>
      </c>
      <c r="D582" s="233">
        <f>SUM(D583:D589)</f>
        <v>932</v>
      </c>
      <c r="E582" s="234">
        <f>D582/C582*100</f>
        <v>85.036496350365</v>
      </c>
      <c r="F582" s="214">
        <v>839</v>
      </c>
      <c r="G582" s="234">
        <f>(D582-F582)/F582*100</f>
        <v>11.0846245530393</v>
      </c>
    </row>
    <row r="583" ht="17" customHeight="1" spans="1:7">
      <c r="A583" s="232">
        <v>2080201</v>
      </c>
      <c r="B583" s="111" t="s">
        <v>42</v>
      </c>
      <c r="C583" s="233">
        <v>1096</v>
      </c>
      <c r="D583" s="233">
        <v>932</v>
      </c>
      <c r="E583" s="234">
        <f>D583/C583*100</f>
        <v>85.036496350365</v>
      </c>
      <c r="F583" s="214">
        <v>835</v>
      </c>
      <c r="G583" s="234">
        <f>(D583-F583)/F583*100</f>
        <v>11.6167664670659</v>
      </c>
    </row>
    <row r="584" ht="17" customHeight="1" spans="1:7">
      <c r="A584" s="232">
        <v>2080202</v>
      </c>
      <c r="B584" s="111" t="s">
        <v>43</v>
      </c>
      <c r="C584" s="233"/>
      <c r="D584" s="233"/>
      <c r="E584" s="235"/>
      <c r="F584" s="214"/>
      <c r="G584" s="235"/>
    </row>
    <row r="585" ht="17" customHeight="1" spans="1:7">
      <c r="A585" s="232">
        <v>2080203</v>
      </c>
      <c r="B585" s="111" t="s">
        <v>44</v>
      </c>
      <c r="C585" s="233"/>
      <c r="D585" s="233"/>
      <c r="E585" s="235"/>
      <c r="F585" s="214"/>
      <c r="G585" s="235"/>
    </row>
    <row r="586" ht="17" customHeight="1" spans="1:7">
      <c r="A586" s="232">
        <v>2080206</v>
      </c>
      <c r="B586" s="111" t="s">
        <v>438</v>
      </c>
      <c r="C586" s="233"/>
      <c r="D586" s="233"/>
      <c r="E586" s="235"/>
      <c r="F586" s="214"/>
      <c r="G586" s="235"/>
    </row>
    <row r="587" ht="17" customHeight="1" spans="1:7">
      <c r="A587" s="232">
        <v>2080207</v>
      </c>
      <c r="B587" s="111" t="s">
        <v>439</v>
      </c>
      <c r="C587" s="233"/>
      <c r="D587" s="233"/>
      <c r="E587" s="235"/>
      <c r="F587" s="214"/>
      <c r="G587" s="235"/>
    </row>
    <row r="588" ht="17" customHeight="1" spans="1:7">
      <c r="A588" s="232">
        <v>2080208</v>
      </c>
      <c r="B588" s="111" t="s">
        <v>440</v>
      </c>
      <c r="C588" s="233"/>
      <c r="D588" s="233"/>
      <c r="E588" s="235"/>
      <c r="F588" s="214"/>
      <c r="G588" s="235"/>
    </row>
    <row r="589" ht="17" customHeight="1" spans="1:7">
      <c r="A589" s="232">
        <v>2080299</v>
      </c>
      <c r="B589" s="111" t="s">
        <v>441</v>
      </c>
      <c r="C589" s="233"/>
      <c r="D589" s="233"/>
      <c r="E589" s="235"/>
      <c r="F589" s="214"/>
      <c r="G589" s="235"/>
    </row>
    <row r="590" ht="17" customHeight="1" spans="1:7">
      <c r="A590" s="232">
        <v>20804</v>
      </c>
      <c r="B590" s="104" t="s">
        <v>442</v>
      </c>
      <c r="C590" s="233"/>
      <c r="D590" s="233"/>
      <c r="E590" s="235"/>
      <c r="F590" s="214"/>
      <c r="G590" s="235"/>
    </row>
    <row r="591" ht="17" customHeight="1" spans="1:7">
      <c r="A591" s="232">
        <v>2080402</v>
      </c>
      <c r="B591" s="111" t="s">
        <v>443</v>
      </c>
      <c r="C591" s="233"/>
      <c r="D591" s="233"/>
      <c r="E591" s="235"/>
      <c r="F591" s="214"/>
      <c r="G591" s="235"/>
    </row>
    <row r="592" ht="17" customHeight="1" spans="1:7">
      <c r="A592" s="232">
        <v>20805</v>
      </c>
      <c r="B592" s="104" t="s">
        <v>444</v>
      </c>
      <c r="C592" s="233">
        <v>12617.931801</v>
      </c>
      <c r="D592" s="233">
        <f>SUM(D593:D600)</f>
        <v>12539</v>
      </c>
      <c r="E592" s="234">
        <f>D592/C592*100</f>
        <v>99.3744473956204</v>
      </c>
      <c r="F592" s="214">
        <v>11355</v>
      </c>
      <c r="G592" s="234">
        <f>(D592-F592)/F592*100</f>
        <v>10.4271246147072</v>
      </c>
    </row>
    <row r="593" ht="17" customHeight="1" spans="1:7">
      <c r="A593" s="232" t="s">
        <v>445</v>
      </c>
      <c r="B593" s="111" t="s">
        <v>446</v>
      </c>
      <c r="C593" s="233">
        <v>16</v>
      </c>
      <c r="D593" s="233">
        <v>16</v>
      </c>
      <c r="E593" s="234">
        <f>D593/C593*100</f>
        <v>100</v>
      </c>
      <c r="F593" s="214">
        <v>987</v>
      </c>
      <c r="G593" s="234">
        <f>(D593-F593)/F593*100</f>
        <v>-98.3789260385005</v>
      </c>
    </row>
    <row r="594" ht="17" customHeight="1" spans="1:7">
      <c r="A594" s="232">
        <v>2080502</v>
      </c>
      <c r="B594" s="111" t="s">
        <v>447</v>
      </c>
      <c r="C594" s="233"/>
      <c r="D594" s="233"/>
      <c r="E594" s="235"/>
      <c r="F594" s="214"/>
      <c r="G594" s="235"/>
    </row>
    <row r="595" ht="17" customHeight="1" spans="1:7">
      <c r="A595" s="232">
        <v>2080503</v>
      </c>
      <c r="B595" s="111" t="s">
        <v>448</v>
      </c>
      <c r="C595" s="233"/>
      <c r="D595" s="233"/>
      <c r="E595" s="235"/>
      <c r="F595" s="214"/>
      <c r="G595" s="235"/>
    </row>
    <row r="596" ht="17" customHeight="1" spans="1:7">
      <c r="A596" s="232">
        <v>2080505</v>
      </c>
      <c r="B596" s="111" t="s">
        <v>449</v>
      </c>
      <c r="C596" s="233">
        <v>11376</v>
      </c>
      <c r="D596" s="233">
        <v>11376</v>
      </c>
      <c r="E596" s="234">
        <f>D596/C596*100</f>
        <v>100</v>
      </c>
      <c r="F596" s="214">
        <v>9029</v>
      </c>
      <c r="G596" s="234">
        <f>(D596-F596)/F596*100</f>
        <v>25.9940192712371</v>
      </c>
    </row>
    <row r="597" ht="17" customHeight="1" spans="1:7">
      <c r="A597" s="232">
        <v>2080506</v>
      </c>
      <c r="B597" s="111" t="s">
        <v>450</v>
      </c>
      <c r="C597" s="233">
        <v>1225.931801</v>
      </c>
      <c r="D597" s="233">
        <v>1147</v>
      </c>
      <c r="E597" s="234">
        <f>D597/C597*100</f>
        <v>93.5614851547521</v>
      </c>
      <c r="F597" s="214">
        <v>174</v>
      </c>
      <c r="G597" s="234">
        <f>(D597-F597)/F597*100</f>
        <v>559.195402298851</v>
      </c>
    </row>
    <row r="598" ht="17" customHeight="1" spans="1:7">
      <c r="A598" s="232">
        <v>2080507</v>
      </c>
      <c r="B598" s="111" t="s">
        <v>451</v>
      </c>
      <c r="C598" s="233"/>
      <c r="D598" s="233"/>
      <c r="E598" s="235"/>
      <c r="F598" s="214"/>
      <c r="G598" s="235"/>
    </row>
    <row r="599" ht="17" customHeight="1" spans="1:7">
      <c r="A599" s="232">
        <v>2080508</v>
      </c>
      <c r="B599" s="111" t="s">
        <v>452</v>
      </c>
      <c r="C599" s="233"/>
      <c r="D599" s="233"/>
      <c r="E599" s="235"/>
      <c r="F599" s="214"/>
      <c r="G599" s="235"/>
    </row>
    <row r="600" ht="17" customHeight="1" spans="1:7">
      <c r="A600" s="232">
        <v>2080599</v>
      </c>
      <c r="B600" s="111" t="s">
        <v>453</v>
      </c>
      <c r="C600" s="233"/>
      <c r="D600" s="233"/>
      <c r="E600" s="235"/>
      <c r="F600" s="214"/>
      <c r="G600" s="235"/>
    </row>
    <row r="601" ht="17" customHeight="1" spans="1:7">
      <c r="A601" s="232">
        <v>20806</v>
      </c>
      <c r="B601" s="104" t="s">
        <v>454</v>
      </c>
      <c r="C601" s="233"/>
      <c r="D601" s="233"/>
      <c r="E601" s="235"/>
      <c r="F601" s="214"/>
      <c r="G601" s="235"/>
    </row>
    <row r="602" ht="17" customHeight="1" spans="1:7">
      <c r="A602" s="232">
        <v>2080601</v>
      </c>
      <c r="B602" s="111" t="s">
        <v>455</v>
      </c>
      <c r="C602" s="233"/>
      <c r="D602" s="233"/>
      <c r="E602" s="235"/>
      <c r="F602" s="214"/>
      <c r="G602" s="235"/>
    </row>
    <row r="603" ht="17" customHeight="1" spans="1:7">
      <c r="A603" s="232">
        <v>2080602</v>
      </c>
      <c r="B603" s="111" t="s">
        <v>456</v>
      </c>
      <c r="C603" s="233"/>
      <c r="D603" s="233"/>
      <c r="E603" s="235"/>
      <c r="F603" s="214"/>
      <c r="G603" s="235"/>
    </row>
    <row r="604" ht="17" customHeight="1" spans="1:7">
      <c r="A604" s="232">
        <v>2080699</v>
      </c>
      <c r="B604" s="111" t="s">
        <v>457</v>
      </c>
      <c r="C604" s="233"/>
      <c r="D604" s="233"/>
      <c r="E604" s="235"/>
      <c r="F604" s="214"/>
      <c r="G604" s="235"/>
    </row>
    <row r="605" ht="17" customHeight="1" spans="1:7">
      <c r="A605" s="232">
        <v>20807</v>
      </c>
      <c r="B605" s="104" t="s">
        <v>458</v>
      </c>
      <c r="C605" s="233">
        <v>2588.85374</v>
      </c>
      <c r="D605" s="233">
        <f>SUM(D606:D614)</f>
        <v>2176</v>
      </c>
      <c r="E605" s="234">
        <f>D605/C605*100</f>
        <v>84.0526433138706</v>
      </c>
      <c r="F605" s="214">
        <v>2090</v>
      </c>
      <c r="G605" s="234">
        <f>(D605-F605)/F605*100</f>
        <v>4.11483253588517</v>
      </c>
    </row>
    <row r="606" ht="17" customHeight="1" spans="1:7">
      <c r="A606" s="232">
        <v>2080701</v>
      </c>
      <c r="B606" s="111" t="s">
        <v>459</v>
      </c>
      <c r="C606" s="233">
        <v>1388</v>
      </c>
      <c r="D606" s="233">
        <v>1388</v>
      </c>
      <c r="E606" s="234">
        <f>D606/C606*100</f>
        <v>100</v>
      </c>
      <c r="F606" s="214"/>
      <c r="G606" s="235"/>
    </row>
    <row r="607" ht="17" customHeight="1" spans="1:7">
      <c r="A607" s="232">
        <v>2080702</v>
      </c>
      <c r="B607" s="111" t="s">
        <v>460</v>
      </c>
      <c r="C607" s="233"/>
      <c r="D607" s="233"/>
      <c r="E607" s="235"/>
      <c r="F607" s="214"/>
      <c r="G607" s="235"/>
    </row>
    <row r="608" ht="17" customHeight="1" spans="1:7">
      <c r="A608" s="232">
        <v>2080704</v>
      </c>
      <c r="B608" s="111" t="s">
        <v>461</v>
      </c>
      <c r="C608" s="233">
        <v>52</v>
      </c>
      <c r="D608" s="233"/>
      <c r="E608" s="235"/>
      <c r="F608" s="214"/>
      <c r="G608" s="235"/>
    </row>
    <row r="609" ht="17" customHeight="1" spans="1:7">
      <c r="A609" s="232">
        <v>2080705</v>
      </c>
      <c r="B609" s="111" t="s">
        <v>462</v>
      </c>
      <c r="C609" s="233">
        <v>67.15</v>
      </c>
      <c r="D609" s="233">
        <v>44</v>
      </c>
      <c r="E609" s="234">
        <f>D609/C609*100</f>
        <v>65.5249441548771</v>
      </c>
      <c r="F609" s="214">
        <v>67</v>
      </c>
      <c r="G609" s="234">
        <f>(D609-F609)/F609*100</f>
        <v>-34.3283582089552</v>
      </c>
    </row>
    <row r="610" ht="17" customHeight="1" spans="1:7">
      <c r="A610" s="232">
        <v>2080709</v>
      </c>
      <c r="B610" s="111" t="s">
        <v>463</v>
      </c>
      <c r="C610" s="233"/>
      <c r="D610" s="233"/>
      <c r="E610" s="235"/>
      <c r="F610" s="214"/>
      <c r="G610" s="235"/>
    </row>
    <row r="611" ht="17" customHeight="1" spans="1:7">
      <c r="A611" s="232">
        <v>2080711</v>
      </c>
      <c r="B611" s="111" t="s">
        <v>464</v>
      </c>
      <c r="C611" s="233">
        <v>121</v>
      </c>
      <c r="D611" s="233">
        <v>43</v>
      </c>
      <c r="E611" s="234">
        <f>D611/C611*100</f>
        <v>35.5371900826446</v>
      </c>
      <c r="F611" s="214">
        <v>62</v>
      </c>
      <c r="G611" s="234">
        <f>(D611-F611)/F611*100</f>
        <v>-30.6451612903226</v>
      </c>
    </row>
    <row r="612" ht="17" customHeight="1" spans="1:7">
      <c r="A612" s="232">
        <v>2080712</v>
      </c>
      <c r="B612" s="111" t="s">
        <v>465</v>
      </c>
      <c r="C612" s="233"/>
      <c r="D612" s="233"/>
      <c r="E612" s="235"/>
      <c r="F612" s="214"/>
      <c r="G612" s="235"/>
    </row>
    <row r="613" ht="17" customHeight="1" spans="1:7">
      <c r="A613" s="232">
        <v>2080713</v>
      </c>
      <c r="B613" s="111" t="s">
        <v>466</v>
      </c>
      <c r="C613" s="233"/>
      <c r="D613" s="233"/>
      <c r="E613" s="235"/>
      <c r="F613" s="214"/>
      <c r="G613" s="235"/>
    </row>
    <row r="614" ht="15" customHeight="1" spans="1:7">
      <c r="A614" s="232">
        <v>2080799</v>
      </c>
      <c r="B614" s="111" t="s">
        <v>467</v>
      </c>
      <c r="C614" s="233">
        <v>960.70374</v>
      </c>
      <c r="D614" s="233">
        <v>701</v>
      </c>
      <c r="E614" s="234">
        <f>D614/C614*100</f>
        <v>72.967343709935</v>
      </c>
      <c r="F614" s="214">
        <v>1961</v>
      </c>
      <c r="G614" s="234">
        <f>(D614-F614)/F614*100</f>
        <v>-64.2529321774605</v>
      </c>
    </row>
    <row r="615" ht="15" customHeight="1" spans="1:7">
      <c r="A615" s="232">
        <v>20808</v>
      </c>
      <c r="B615" s="104" t="s">
        <v>468</v>
      </c>
      <c r="C615" s="233">
        <v>2873.421751</v>
      </c>
      <c r="D615" s="233">
        <f>SUM(D616:D623)</f>
        <v>2462</v>
      </c>
      <c r="E615" s="234">
        <f>D615/C615*100</f>
        <v>85.6818181717731</v>
      </c>
      <c r="F615" s="214">
        <v>2684</v>
      </c>
      <c r="G615" s="234">
        <f>(D615-F615)/F615*100</f>
        <v>-8.27123695976155</v>
      </c>
    </row>
    <row r="616" ht="15" customHeight="1" spans="1:7">
      <c r="A616" s="232">
        <v>2080801</v>
      </c>
      <c r="B616" s="111" t="s">
        <v>469</v>
      </c>
      <c r="C616" s="233">
        <v>1053.244756</v>
      </c>
      <c r="D616" s="233">
        <v>798</v>
      </c>
      <c r="E616" s="234">
        <f>D616/C616*100</f>
        <v>75.765865004696</v>
      </c>
      <c r="F616" s="214">
        <v>939</v>
      </c>
      <c r="G616" s="234">
        <f>(D616-F616)/F616*100</f>
        <v>-15.0159744408946</v>
      </c>
    </row>
    <row r="617" ht="15" customHeight="1" spans="1:7">
      <c r="A617" s="232">
        <v>2080802</v>
      </c>
      <c r="B617" s="111" t="s">
        <v>470</v>
      </c>
      <c r="C617" s="233">
        <v>14</v>
      </c>
      <c r="D617" s="233">
        <v>14</v>
      </c>
      <c r="E617" s="234">
        <f>D617/C617*100</f>
        <v>100</v>
      </c>
      <c r="F617" s="214"/>
      <c r="G617" s="235"/>
    </row>
    <row r="618" ht="15" customHeight="1" spans="1:7">
      <c r="A618" s="232">
        <v>2080803</v>
      </c>
      <c r="B618" s="111" t="s">
        <v>471</v>
      </c>
      <c r="C618" s="233"/>
      <c r="D618" s="233"/>
      <c r="E618" s="235"/>
      <c r="F618" s="214"/>
      <c r="G618" s="235"/>
    </row>
    <row r="619" ht="16" customHeight="1" spans="1:7">
      <c r="A619" s="232">
        <v>2080805</v>
      </c>
      <c r="B619" s="111" t="s">
        <v>472</v>
      </c>
      <c r="C619" s="233">
        <v>448.844581</v>
      </c>
      <c r="D619" s="233">
        <v>367</v>
      </c>
      <c r="E619" s="234">
        <f>D619/C619*100</f>
        <v>81.7654964625717</v>
      </c>
      <c r="F619" s="214">
        <v>413</v>
      </c>
      <c r="G619" s="234">
        <f>(D619-F619)/F619*100</f>
        <v>-11.138014527845</v>
      </c>
    </row>
    <row r="620" ht="15" customHeight="1" spans="1:7">
      <c r="A620" s="232">
        <v>2080806</v>
      </c>
      <c r="B620" s="111" t="s">
        <v>473</v>
      </c>
      <c r="C620" s="233"/>
      <c r="D620" s="233"/>
      <c r="E620" s="235"/>
      <c r="F620" s="214"/>
      <c r="G620" s="235"/>
    </row>
    <row r="621" ht="15" customHeight="1" spans="1:7">
      <c r="A621" s="232">
        <v>2080807</v>
      </c>
      <c r="B621" s="111" t="s">
        <v>474</v>
      </c>
      <c r="C621" s="233"/>
      <c r="D621" s="233"/>
      <c r="E621" s="235"/>
      <c r="F621" s="214"/>
      <c r="G621" s="235"/>
    </row>
    <row r="622" ht="15" customHeight="1" spans="1:7">
      <c r="A622" s="232">
        <v>2080808</v>
      </c>
      <c r="B622" s="111" t="s">
        <v>475</v>
      </c>
      <c r="C622" s="233">
        <v>26</v>
      </c>
      <c r="D622" s="233">
        <v>26</v>
      </c>
      <c r="E622" s="234">
        <f>D622/C622*100</f>
        <v>100</v>
      </c>
      <c r="F622" s="214">
        <v>3</v>
      </c>
      <c r="G622" s="234">
        <f>(D622-F622)/F622*100</f>
        <v>766.666666666667</v>
      </c>
    </row>
    <row r="623" ht="15" customHeight="1" spans="1:7">
      <c r="A623" s="232">
        <v>2080899</v>
      </c>
      <c r="B623" s="111" t="s">
        <v>476</v>
      </c>
      <c r="C623" s="233">
        <v>1331.332414</v>
      </c>
      <c r="D623" s="233">
        <v>1257</v>
      </c>
      <c r="E623" s="234">
        <f>D623/C623*100</f>
        <v>94.4166901355111</v>
      </c>
      <c r="F623" s="214">
        <v>1329</v>
      </c>
      <c r="G623" s="234">
        <f>(D623-F623)/F623*100</f>
        <v>-5.4176072234763</v>
      </c>
    </row>
    <row r="624" ht="15" customHeight="1" spans="1:7">
      <c r="A624" s="232">
        <v>20809</v>
      </c>
      <c r="B624" s="104" t="s">
        <v>477</v>
      </c>
      <c r="C624" s="233">
        <v>175.046602</v>
      </c>
      <c r="D624" s="233">
        <f>SUM(D625:D630)</f>
        <v>161</v>
      </c>
      <c r="E624" s="234">
        <f>D624/C624*100</f>
        <v>91.9755071852237</v>
      </c>
      <c r="F624" s="214">
        <v>176</v>
      </c>
      <c r="G624" s="234">
        <f>(D624-F624)/F624*100</f>
        <v>-8.52272727272727</v>
      </c>
    </row>
    <row r="625" ht="15" customHeight="1" spans="1:7">
      <c r="A625" s="232">
        <v>2080901</v>
      </c>
      <c r="B625" s="111" t="s">
        <v>478</v>
      </c>
      <c r="C625" s="233">
        <v>113</v>
      </c>
      <c r="D625" s="233">
        <v>113</v>
      </c>
      <c r="E625" s="234">
        <f>D625/C625*100</f>
        <v>100</v>
      </c>
      <c r="F625" s="214">
        <v>129</v>
      </c>
      <c r="G625" s="234">
        <f>(D625-F625)/F625*100</f>
        <v>-12.4031007751938</v>
      </c>
    </row>
    <row r="626" ht="15" customHeight="1" spans="1:7">
      <c r="A626" s="232">
        <v>2080902</v>
      </c>
      <c r="B626" s="111" t="s">
        <v>479</v>
      </c>
      <c r="C626" s="233">
        <v>27.60905</v>
      </c>
      <c r="D626" s="233">
        <v>20</v>
      </c>
      <c r="E626" s="234">
        <f>D626/C626*100</f>
        <v>72.4400151399632</v>
      </c>
      <c r="F626" s="214">
        <v>19</v>
      </c>
      <c r="G626" s="234">
        <f>(D626-F626)/F626*100</f>
        <v>5.26315789473684</v>
      </c>
    </row>
    <row r="627" ht="15" customHeight="1" spans="1:7">
      <c r="A627" s="232">
        <v>2080903</v>
      </c>
      <c r="B627" s="111" t="s">
        <v>480</v>
      </c>
      <c r="C627" s="233"/>
      <c r="D627" s="233"/>
      <c r="E627" s="235"/>
      <c r="F627" s="214"/>
      <c r="G627" s="235"/>
    </row>
    <row r="628" ht="15" customHeight="1" spans="1:7">
      <c r="A628" s="232">
        <v>2080904</v>
      </c>
      <c r="B628" s="111" t="s">
        <v>481</v>
      </c>
      <c r="C628" s="233">
        <v>24.4066</v>
      </c>
      <c r="D628" s="233">
        <v>19</v>
      </c>
      <c r="E628" s="234">
        <f>D628/C628*100</f>
        <v>77.8477952684929</v>
      </c>
      <c r="F628" s="214">
        <v>16</v>
      </c>
      <c r="G628" s="234">
        <f>(D628-F628)/F628*100</f>
        <v>18.75</v>
      </c>
    </row>
    <row r="629" ht="15" customHeight="1" spans="1:7">
      <c r="A629" s="232">
        <v>2080905</v>
      </c>
      <c r="B629" s="111" t="s">
        <v>482</v>
      </c>
      <c r="C629" s="233">
        <v>10.030952</v>
      </c>
      <c r="D629" s="233">
        <v>9</v>
      </c>
      <c r="E629" s="234">
        <f>D629/C629*100</f>
        <v>89.7222915631537</v>
      </c>
      <c r="F629" s="214">
        <v>12</v>
      </c>
      <c r="G629" s="234">
        <f>(D629-F629)/F629*100</f>
        <v>-25</v>
      </c>
    </row>
    <row r="630" ht="15" customHeight="1" spans="1:7">
      <c r="A630" s="232">
        <v>2080999</v>
      </c>
      <c r="B630" s="111" t="s">
        <v>483</v>
      </c>
      <c r="C630" s="233"/>
      <c r="D630" s="233"/>
      <c r="E630" s="235"/>
      <c r="F630" s="214"/>
      <c r="G630" s="235"/>
    </row>
    <row r="631" ht="15" customHeight="1" spans="1:7">
      <c r="A631" s="232">
        <v>20810</v>
      </c>
      <c r="B631" s="104" t="s">
        <v>484</v>
      </c>
      <c r="C631" s="233">
        <v>4643.297</v>
      </c>
      <c r="D631" s="233">
        <f>SUM(D632:D638)</f>
        <v>2685</v>
      </c>
      <c r="E631" s="234">
        <f>D631/C631*100</f>
        <v>57.8252909516665</v>
      </c>
      <c r="F631" s="214">
        <v>1504</v>
      </c>
      <c r="G631" s="234">
        <f>(D631-F631)/F631*100</f>
        <v>78.5239361702128</v>
      </c>
    </row>
    <row r="632" ht="15" customHeight="1" spans="1:7">
      <c r="A632" s="232" t="s">
        <v>485</v>
      </c>
      <c r="B632" s="111" t="s">
        <v>486</v>
      </c>
      <c r="C632" s="233">
        <v>2615</v>
      </c>
      <c r="D632" s="233">
        <v>1999</v>
      </c>
      <c r="E632" s="234">
        <f>D632/C632*100</f>
        <v>76.4435946462715</v>
      </c>
      <c r="F632" s="214">
        <v>841</v>
      </c>
      <c r="G632" s="234">
        <f>(D632-F632)/F632*100</f>
        <v>137.69322235434</v>
      </c>
    </row>
    <row r="633" ht="15" customHeight="1" spans="1:7">
      <c r="A633" s="232">
        <v>2081002</v>
      </c>
      <c r="B633" s="111" t="s">
        <v>487</v>
      </c>
      <c r="C633" s="233">
        <v>123.227</v>
      </c>
      <c r="D633" s="233">
        <v>103</v>
      </c>
      <c r="E633" s="234">
        <f>D633/C633*100</f>
        <v>83.5855778360262</v>
      </c>
      <c r="F633" s="214">
        <v>74</v>
      </c>
      <c r="G633" s="234">
        <f>(D633-F633)/F633*100</f>
        <v>39.1891891891892</v>
      </c>
    </row>
    <row r="634" ht="15" customHeight="1" spans="1:7">
      <c r="A634" s="232">
        <v>2081003</v>
      </c>
      <c r="B634" s="111" t="s">
        <v>488</v>
      </c>
      <c r="C634" s="233"/>
      <c r="D634" s="233"/>
      <c r="E634" s="235"/>
      <c r="F634" s="214"/>
      <c r="G634" s="235"/>
    </row>
    <row r="635" ht="15" customHeight="1" spans="1:7">
      <c r="A635" s="232" t="s">
        <v>489</v>
      </c>
      <c r="B635" s="111" t="s">
        <v>490</v>
      </c>
      <c r="C635" s="233">
        <v>1536.92</v>
      </c>
      <c r="D635" s="233">
        <v>510</v>
      </c>
      <c r="E635" s="234">
        <f>D635/C635*100</f>
        <v>33.1832496161153</v>
      </c>
      <c r="F635" s="214">
        <v>500</v>
      </c>
      <c r="G635" s="234">
        <f>(D635-F635)/F635*100</f>
        <v>2</v>
      </c>
    </row>
    <row r="636" ht="15" customHeight="1" spans="1:7">
      <c r="A636" s="232">
        <v>2081005</v>
      </c>
      <c r="B636" s="111" t="s">
        <v>491</v>
      </c>
      <c r="C636" s="233"/>
      <c r="D636" s="233"/>
      <c r="E636" s="235"/>
      <c r="F636" s="214"/>
      <c r="G636" s="235"/>
    </row>
    <row r="637" ht="15" customHeight="1" spans="1:7">
      <c r="A637" s="232">
        <v>2081006</v>
      </c>
      <c r="B637" s="111" t="s">
        <v>492</v>
      </c>
      <c r="C637" s="233">
        <v>368.15</v>
      </c>
      <c r="D637" s="233">
        <v>73</v>
      </c>
      <c r="E637" s="234">
        <f>D637/C637*100</f>
        <v>19.8288741002309</v>
      </c>
      <c r="F637" s="214">
        <v>89</v>
      </c>
      <c r="G637" s="234">
        <f>(D637-F637)/F637*100</f>
        <v>-17.9775280898876</v>
      </c>
    </row>
    <row r="638" ht="15" customHeight="1" spans="1:7">
      <c r="A638" s="232">
        <v>2081099</v>
      </c>
      <c r="B638" s="111" t="s">
        <v>493</v>
      </c>
      <c r="C638" s="233"/>
      <c r="D638" s="233"/>
      <c r="E638" s="235"/>
      <c r="F638" s="214"/>
      <c r="G638" s="235"/>
    </row>
    <row r="639" ht="15" customHeight="1" spans="1:7">
      <c r="A639" s="232">
        <v>20811</v>
      </c>
      <c r="B639" s="104" t="s">
        <v>494</v>
      </c>
      <c r="C639" s="233">
        <v>1896.748615</v>
      </c>
      <c r="D639" s="233">
        <f>SUM(D640:D647)</f>
        <v>1568</v>
      </c>
      <c r="E639" s="234">
        <f>D639/C639*100</f>
        <v>82.6677814656003</v>
      </c>
      <c r="F639" s="214">
        <v>1284</v>
      </c>
      <c r="G639" s="234">
        <f>(D639-F639)/F639*100</f>
        <v>22.1183800623053</v>
      </c>
    </row>
    <row r="640" ht="15" customHeight="1" spans="1:7">
      <c r="A640" s="232">
        <v>2081101</v>
      </c>
      <c r="B640" s="111" t="s">
        <v>42</v>
      </c>
      <c r="C640" s="233">
        <v>576.305035</v>
      </c>
      <c r="D640" s="233">
        <v>565</v>
      </c>
      <c r="E640" s="234">
        <f>D640/C640*100</f>
        <v>98.0383591477732</v>
      </c>
      <c r="F640" s="214">
        <v>411</v>
      </c>
      <c r="G640" s="234">
        <f>(D640-F640)/F640*100</f>
        <v>37.4695863746959</v>
      </c>
    </row>
    <row r="641" ht="15" customHeight="1" spans="1:7">
      <c r="A641" s="232">
        <v>2081102</v>
      </c>
      <c r="B641" s="111" t="s">
        <v>43</v>
      </c>
      <c r="C641" s="233"/>
      <c r="D641" s="233"/>
      <c r="E641" s="235"/>
      <c r="F641" s="214"/>
      <c r="G641" s="235"/>
    </row>
    <row r="642" ht="15" customHeight="1" spans="1:7">
      <c r="A642" s="232">
        <v>2081103</v>
      </c>
      <c r="B642" s="111" t="s">
        <v>44</v>
      </c>
      <c r="C642" s="233"/>
      <c r="D642" s="233"/>
      <c r="E642" s="235"/>
      <c r="F642" s="214"/>
      <c r="G642" s="235"/>
    </row>
    <row r="643" ht="15" customHeight="1" spans="1:7">
      <c r="A643" s="232">
        <v>2081104</v>
      </c>
      <c r="B643" s="111" t="s">
        <v>495</v>
      </c>
      <c r="C643" s="233">
        <v>345.94288</v>
      </c>
      <c r="D643" s="233">
        <v>178</v>
      </c>
      <c r="E643" s="234">
        <f>D643/C643*100</f>
        <v>51.4535810073617</v>
      </c>
      <c r="F643" s="214">
        <v>208</v>
      </c>
      <c r="G643" s="234">
        <f>(D643-F643)/F643*100</f>
        <v>-14.4230769230769</v>
      </c>
    </row>
    <row r="644" ht="15" customHeight="1" spans="1:7">
      <c r="A644" s="232">
        <v>2081105</v>
      </c>
      <c r="B644" s="111" t="s">
        <v>496</v>
      </c>
      <c r="C644" s="233">
        <v>117.6018</v>
      </c>
      <c r="D644" s="233">
        <v>63</v>
      </c>
      <c r="E644" s="234">
        <f>D644/C644*100</f>
        <v>53.5706086131335</v>
      </c>
      <c r="F644" s="214">
        <v>40</v>
      </c>
      <c r="G644" s="234">
        <f>(D644-F644)/F644*100</f>
        <v>57.5</v>
      </c>
    </row>
    <row r="645" ht="15" customHeight="1" spans="1:7">
      <c r="A645" s="232">
        <v>2081106</v>
      </c>
      <c r="B645" s="111" t="s">
        <v>497</v>
      </c>
      <c r="C645" s="233">
        <v>1</v>
      </c>
      <c r="D645" s="233">
        <v>1</v>
      </c>
      <c r="E645" s="234">
        <f>D645/C645*100</f>
        <v>100</v>
      </c>
      <c r="F645" s="214"/>
      <c r="G645" s="235"/>
    </row>
    <row r="646" ht="15" customHeight="1" spans="1:7">
      <c r="A646" s="232">
        <v>2081107</v>
      </c>
      <c r="B646" s="111" t="s">
        <v>498</v>
      </c>
      <c r="C646" s="233">
        <v>658</v>
      </c>
      <c r="D646" s="233">
        <v>658</v>
      </c>
      <c r="E646" s="234">
        <f>D646/C646*100</f>
        <v>100</v>
      </c>
      <c r="F646" s="214">
        <v>551</v>
      </c>
      <c r="G646" s="234">
        <f>(D646-F646)/F646*100</f>
        <v>19.4192377495463</v>
      </c>
    </row>
    <row r="647" ht="15" customHeight="1" spans="1:7">
      <c r="A647" s="232" t="s">
        <v>499</v>
      </c>
      <c r="B647" s="111" t="s">
        <v>500</v>
      </c>
      <c r="C647" s="233">
        <v>197.8989</v>
      </c>
      <c r="D647" s="233">
        <v>103</v>
      </c>
      <c r="E647" s="234">
        <f>D647/C647*100</f>
        <v>52.0467774201878</v>
      </c>
      <c r="F647" s="214">
        <v>74</v>
      </c>
      <c r="G647" s="234">
        <f>(D647-F647)/F647*100</f>
        <v>39.1891891891892</v>
      </c>
    </row>
    <row r="648" ht="15" customHeight="1" spans="1:7">
      <c r="A648" s="232">
        <v>20816</v>
      </c>
      <c r="B648" s="104" t="s">
        <v>501</v>
      </c>
      <c r="C648" s="233"/>
      <c r="D648" s="233"/>
      <c r="E648" s="235"/>
      <c r="F648" s="214"/>
      <c r="G648" s="235"/>
    </row>
    <row r="649" ht="15" customHeight="1" spans="1:7">
      <c r="A649" s="232">
        <v>2081601</v>
      </c>
      <c r="B649" s="111" t="s">
        <v>42</v>
      </c>
      <c r="C649" s="233"/>
      <c r="D649" s="233"/>
      <c r="E649" s="235"/>
      <c r="F649" s="214"/>
      <c r="G649" s="235"/>
    </row>
    <row r="650" ht="15" customHeight="1" spans="1:7">
      <c r="A650" s="232">
        <v>2081602</v>
      </c>
      <c r="B650" s="111" t="s">
        <v>43</v>
      </c>
      <c r="C650" s="233"/>
      <c r="D650" s="233"/>
      <c r="E650" s="235"/>
      <c r="F650" s="214"/>
      <c r="G650" s="235"/>
    </row>
    <row r="651" ht="15" customHeight="1" spans="1:7">
      <c r="A651" s="232">
        <v>2081603</v>
      </c>
      <c r="B651" s="111" t="s">
        <v>44</v>
      </c>
      <c r="C651" s="233"/>
      <c r="D651" s="233"/>
      <c r="E651" s="235"/>
      <c r="F651" s="214"/>
      <c r="G651" s="235"/>
    </row>
    <row r="652" ht="15" customHeight="1" spans="1:7">
      <c r="A652" s="239">
        <v>2081650</v>
      </c>
      <c r="B652" s="212" t="s">
        <v>51</v>
      </c>
      <c r="C652" s="233"/>
      <c r="D652" s="233"/>
      <c r="E652" s="235"/>
      <c r="F652" s="214"/>
      <c r="G652" s="235"/>
    </row>
    <row r="653" ht="15" customHeight="1" spans="1:7">
      <c r="A653" s="232">
        <v>2081699</v>
      </c>
      <c r="B653" s="111" t="s">
        <v>502</v>
      </c>
      <c r="C653" s="233"/>
      <c r="D653" s="233"/>
      <c r="E653" s="235"/>
      <c r="F653" s="214"/>
      <c r="G653" s="235"/>
    </row>
    <row r="654" ht="15" customHeight="1" spans="1:7">
      <c r="A654" s="232">
        <v>20819</v>
      </c>
      <c r="B654" s="104" t="s">
        <v>503</v>
      </c>
      <c r="C654" s="233">
        <v>9700.687682</v>
      </c>
      <c r="D654" s="233">
        <f>SUM(D655:D656)</f>
        <v>9595</v>
      </c>
      <c r="E654" s="234">
        <f>D654/C654*100</f>
        <v>98.9105135072423</v>
      </c>
      <c r="F654" s="214">
        <v>7758</v>
      </c>
      <c r="G654" s="234">
        <f>(D654-F654)/F654*100</f>
        <v>23.6787831915442</v>
      </c>
    </row>
    <row r="655" ht="15" customHeight="1" spans="1:7">
      <c r="A655" s="232" t="s">
        <v>504</v>
      </c>
      <c r="B655" s="111" t="s">
        <v>505</v>
      </c>
      <c r="C655" s="233">
        <v>2152</v>
      </c>
      <c r="D655" s="233">
        <v>2152</v>
      </c>
      <c r="E655" s="234">
        <f>D655/C655*100</f>
        <v>100</v>
      </c>
      <c r="F655" s="214">
        <v>1725</v>
      </c>
      <c r="G655" s="234">
        <f>(D655-F655)/F655*100</f>
        <v>24.7536231884058</v>
      </c>
    </row>
    <row r="656" ht="15" customHeight="1" spans="1:7">
      <c r="A656" s="232">
        <v>2081902</v>
      </c>
      <c r="B656" s="111" t="s">
        <v>506</v>
      </c>
      <c r="C656" s="233">
        <v>7548.687682</v>
      </c>
      <c r="D656" s="233">
        <v>7443</v>
      </c>
      <c r="E656" s="234">
        <f>D656/C656*100</f>
        <v>98.5999197946417</v>
      </c>
      <c r="F656" s="214">
        <v>6033</v>
      </c>
      <c r="G656" s="234">
        <f>(D656-F656)/F656*100</f>
        <v>23.3714569865738</v>
      </c>
    </row>
    <row r="657" ht="15" customHeight="1" spans="1:7">
      <c r="A657" s="232">
        <v>20820</v>
      </c>
      <c r="B657" s="104" t="s">
        <v>507</v>
      </c>
      <c r="C657" s="233">
        <v>1038</v>
      </c>
      <c r="D657" s="233">
        <f>SUM(D658:D659)</f>
        <v>1038</v>
      </c>
      <c r="E657" s="234">
        <f>D657/C657*100</f>
        <v>100</v>
      </c>
      <c r="F657" s="214">
        <v>855</v>
      </c>
      <c r="G657" s="234">
        <f>(D657-F657)/F657*100</f>
        <v>21.4035087719298</v>
      </c>
    </row>
    <row r="658" ht="18" customHeight="1" spans="1:7">
      <c r="A658" s="232">
        <v>2082001</v>
      </c>
      <c r="B658" s="111" t="s">
        <v>508</v>
      </c>
      <c r="C658" s="233">
        <v>1038</v>
      </c>
      <c r="D658" s="233">
        <v>1038</v>
      </c>
      <c r="E658" s="234">
        <f>D658/C658*100</f>
        <v>100</v>
      </c>
      <c r="F658" s="214">
        <v>855</v>
      </c>
      <c r="G658" s="234">
        <f>(D658-F658)/F658*100</f>
        <v>21.4035087719298</v>
      </c>
    </row>
    <row r="659" ht="18" customHeight="1" spans="1:7">
      <c r="A659" s="232">
        <v>2082002</v>
      </c>
      <c r="B659" s="111" t="s">
        <v>509</v>
      </c>
      <c r="C659" s="233"/>
      <c r="D659" s="233"/>
      <c r="E659" s="235"/>
      <c r="F659" s="214"/>
      <c r="G659" s="235"/>
    </row>
    <row r="660" ht="18" customHeight="1" spans="1:7">
      <c r="A660" s="232">
        <v>20821</v>
      </c>
      <c r="B660" s="104" t="s">
        <v>510</v>
      </c>
      <c r="C660" s="233">
        <v>2186.655071</v>
      </c>
      <c r="D660" s="233">
        <f>SUM(D661:D662)</f>
        <v>1539</v>
      </c>
      <c r="E660" s="234">
        <f>D660/C660*100</f>
        <v>70.3814707866195</v>
      </c>
      <c r="F660" s="214">
        <v>1218</v>
      </c>
      <c r="G660" s="234">
        <f>(D660-F660)/F660*100</f>
        <v>26.3546798029557</v>
      </c>
    </row>
    <row r="661" ht="18" customHeight="1" spans="1:7">
      <c r="A661" s="232">
        <v>2082101</v>
      </c>
      <c r="B661" s="111" t="s">
        <v>511</v>
      </c>
      <c r="C661" s="233">
        <v>205.095</v>
      </c>
      <c r="D661" s="233">
        <v>203</v>
      </c>
      <c r="E661" s="234">
        <f>D661/C661*100</f>
        <v>98.9785221482727</v>
      </c>
      <c r="F661" s="214">
        <v>116</v>
      </c>
      <c r="G661" s="234">
        <f>(D661-F661)/F661*100</f>
        <v>75</v>
      </c>
    </row>
    <row r="662" ht="18" customHeight="1" spans="1:7">
      <c r="A662" s="232">
        <v>2082102</v>
      </c>
      <c r="B662" s="111" t="s">
        <v>512</v>
      </c>
      <c r="C662" s="233">
        <v>1981.560071</v>
      </c>
      <c r="D662" s="233">
        <v>1336</v>
      </c>
      <c r="E662" s="234">
        <f>D662/C662*100</f>
        <v>67.4216249889302</v>
      </c>
      <c r="F662" s="214">
        <v>1102</v>
      </c>
      <c r="G662" s="234">
        <f>(D662-F662)/F662*100</f>
        <v>21.2341197822142</v>
      </c>
    </row>
    <row r="663" ht="18" customHeight="1" spans="1:7">
      <c r="A663" s="232">
        <v>20824</v>
      </c>
      <c r="B663" s="104" t="s">
        <v>513</v>
      </c>
      <c r="C663" s="233"/>
      <c r="D663" s="233"/>
      <c r="E663" s="235"/>
      <c r="F663" s="214"/>
      <c r="G663" s="235"/>
    </row>
    <row r="664" ht="18" customHeight="1" spans="1:7">
      <c r="A664" s="232">
        <v>2082401</v>
      </c>
      <c r="B664" s="111" t="s">
        <v>514</v>
      </c>
      <c r="C664" s="233"/>
      <c r="D664" s="233"/>
      <c r="E664" s="235"/>
      <c r="F664" s="214"/>
      <c r="G664" s="235"/>
    </row>
    <row r="665" ht="18" customHeight="1" spans="1:7">
      <c r="A665" s="232">
        <v>2082402</v>
      </c>
      <c r="B665" s="111" t="s">
        <v>515</v>
      </c>
      <c r="C665" s="233"/>
      <c r="D665" s="233"/>
      <c r="E665" s="235"/>
      <c r="F665" s="214"/>
      <c r="G665" s="235"/>
    </row>
    <row r="666" ht="18" customHeight="1" spans="1:7">
      <c r="A666" s="232">
        <v>20825</v>
      </c>
      <c r="B666" s="104" t="s">
        <v>516</v>
      </c>
      <c r="C666" s="233"/>
      <c r="D666" s="233"/>
      <c r="E666" s="235"/>
      <c r="F666" s="214"/>
      <c r="G666" s="235"/>
    </row>
    <row r="667" ht="18" customHeight="1" spans="1:7">
      <c r="A667" s="232">
        <v>2082501</v>
      </c>
      <c r="B667" s="111" t="s">
        <v>517</v>
      </c>
      <c r="C667" s="233"/>
      <c r="D667" s="233"/>
      <c r="E667" s="235"/>
      <c r="F667" s="214"/>
      <c r="G667" s="235"/>
    </row>
    <row r="668" ht="18" customHeight="1" spans="1:7">
      <c r="A668" s="232" t="s">
        <v>518</v>
      </c>
      <c r="B668" s="111" t="s">
        <v>519</v>
      </c>
      <c r="C668" s="233"/>
      <c r="D668" s="233"/>
      <c r="E668" s="235"/>
      <c r="F668" s="214"/>
      <c r="G668" s="235"/>
    </row>
    <row r="669" ht="18" customHeight="1" spans="1:7">
      <c r="A669" s="232">
        <v>20826</v>
      </c>
      <c r="B669" s="104" t="s">
        <v>520</v>
      </c>
      <c r="C669" s="233">
        <v>1592</v>
      </c>
      <c r="D669" s="233">
        <f>SUM(D670:D672)</f>
        <v>1592</v>
      </c>
      <c r="E669" s="234">
        <f>D669/C669*100</f>
        <v>100</v>
      </c>
      <c r="F669" s="214">
        <v>4544</v>
      </c>
      <c r="G669" s="234">
        <f>(D669-F669)/F669*100</f>
        <v>-64.9647887323944</v>
      </c>
    </row>
    <row r="670" ht="18" customHeight="1" spans="1:7">
      <c r="A670" s="232">
        <v>2082601</v>
      </c>
      <c r="B670" s="111" t="s">
        <v>521</v>
      </c>
      <c r="C670" s="233"/>
      <c r="D670" s="233"/>
      <c r="E670" s="235"/>
      <c r="F670" s="214"/>
      <c r="G670" s="235"/>
    </row>
    <row r="671" ht="18" customHeight="1" spans="1:7">
      <c r="A671" s="232">
        <v>2082602</v>
      </c>
      <c r="B671" s="111" t="s">
        <v>522</v>
      </c>
      <c r="C671" s="233">
        <v>1592</v>
      </c>
      <c r="D671" s="233">
        <v>1592</v>
      </c>
      <c r="E671" s="234">
        <f>D671/C671*100</f>
        <v>100</v>
      </c>
      <c r="F671" s="214">
        <v>4373</v>
      </c>
      <c r="G671" s="234">
        <f>(D671-F671)/F671*100</f>
        <v>-63.5947861879716</v>
      </c>
    </row>
    <row r="672" ht="18" customHeight="1" spans="1:7">
      <c r="A672" s="232">
        <v>2082699</v>
      </c>
      <c r="B672" s="111" t="s">
        <v>523</v>
      </c>
      <c r="C672" s="233"/>
      <c r="D672" s="233"/>
      <c r="E672" s="235"/>
      <c r="F672" s="214"/>
      <c r="G672" s="235"/>
    </row>
    <row r="673" ht="18" customHeight="1" spans="1:7">
      <c r="A673" s="232">
        <v>20827</v>
      </c>
      <c r="B673" s="104" t="s">
        <v>524</v>
      </c>
      <c r="C673" s="233"/>
      <c r="D673" s="233"/>
      <c r="E673" s="235"/>
      <c r="F673" s="214"/>
      <c r="G673" s="235"/>
    </row>
    <row r="674" ht="18" customHeight="1" spans="1:7">
      <c r="A674" s="232">
        <v>2082701</v>
      </c>
      <c r="B674" s="111" t="s">
        <v>525</v>
      </c>
      <c r="C674" s="233"/>
      <c r="D674" s="233"/>
      <c r="E674" s="235"/>
      <c r="F674" s="214"/>
      <c r="G674" s="235"/>
    </row>
    <row r="675" ht="18" customHeight="1" spans="1:7">
      <c r="A675" s="232">
        <v>2082702</v>
      </c>
      <c r="B675" s="111" t="s">
        <v>526</v>
      </c>
      <c r="C675" s="233"/>
      <c r="D675" s="233"/>
      <c r="E675" s="235"/>
      <c r="F675" s="214"/>
      <c r="G675" s="235"/>
    </row>
    <row r="676" ht="18" customHeight="1" spans="1:7">
      <c r="A676" s="232">
        <v>2082799</v>
      </c>
      <c r="B676" s="111" t="s">
        <v>527</v>
      </c>
      <c r="C676" s="233"/>
      <c r="D676" s="233"/>
      <c r="E676" s="235"/>
      <c r="F676" s="214"/>
      <c r="G676" s="235"/>
    </row>
    <row r="677" ht="18" customHeight="1" spans="1:7">
      <c r="A677" s="232">
        <v>20828</v>
      </c>
      <c r="B677" s="104" t="s">
        <v>528</v>
      </c>
      <c r="C677" s="233">
        <v>894.71</v>
      </c>
      <c r="D677" s="233">
        <f>SUM(D678:D685)</f>
        <v>894</v>
      </c>
      <c r="E677" s="234">
        <f>D677/C677*100</f>
        <v>99.9206446781639</v>
      </c>
      <c r="F677" s="214">
        <v>699</v>
      </c>
      <c r="G677" s="234">
        <f>(D677-F677)/F677*100</f>
        <v>27.8969957081545</v>
      </c>
    </row>
    <row r="678" ht="18" customHeight="1" spans="1:7">
      <c r="A678" s="232">
        <v>2082801</v>
      </c>
      <c r="B678" s="111" t="s">
        <v>42</v>
      </c>
      <c r="C678" s="233">
        <v>894.71</v>
      </c>
      <c r="D678" s="233">
        <v>894</v>
      </c>
      <c r="E678" s="234">
        <f>D678/C678*100</f>
        <v>99.9206446781639</v>
      </c>
      <c r="F678" s="214">
        <v>699</v>
      </c>
      <c r="G678" s="234">
        <f>(D678-F678)/F678*100</f>
        <v>27.8969957081545</v>
      </c>
    </row>
    <row r="679" ht="18" customHeight="1" spans="1:7">
      <c r="A679" s="232">
        <v>2082802</v>
      </c>
      <c r="B679" s="111" t="s">
        <v>43</v>
      </c>
      <c r="C679" s="233"/>
      <c r="D679" s="233"/>
      <c r="E679" s="235"/>
      <c r="F679" s="214"/>
      <c r="G679" s="235"/>
    </row>
    <row r="680" ht="18" customHeight="1" spans="1:7">
      <c r="A680" s="232">
        <v>2082803</v>
      </c>
      <c r="B680" s="111" t="s">
        <v>44</v>
      </c>
      <c r="C680" s="233"/>
      <c r="D680" s="233"/>
      <c r="E680" s="235"/>
      <c r="F680" s="214"/>
      <c r="G680" s="235"/>
    </row>
    <row r="681" ht="18" customHeight="1" spans="1:7">
      <c r="A681" s="232">
        <v>2082804</v>
      </c>
      <c r="B681" s="111" t="s">
        <v>529</v>
      </c>
      <c r="C681" s="233"/>
      <c r="D681" s="233"/>
      <c r="E681" s="235"/>
      <c r="F681" s="214"/>
      <c r="G681" s="235"/>
    </row>
    <row r="682" ht="18" customHeight="1" spans="1:7">
      <c r="A682" s="232">
        <v>2082805</v>
      </c>
      <c r="B682" s="111" t="s">
        <v>530</v>
      </c>
      <c r="C682" s="233"/>
      <c r="D682" s="233"/>
      <c r="E682" s="235"/>
      <c r="F682" s="214"/>
      <c r="G682" s="235"/>
    </row>
    <row r="683" ht="18" customHeight="1" spans="1:7">
      <c r="A683" s="239">
        <v>2082806</v>
      </c>
      <c r="B683" s="212" t="s">
        <v>85</v>
      </c>
      <c r="C683" s="233"/>
      <c r="D683" s="233"/>
      <c r="E683" s="235"/>
      <c r="F683" s="214"/>
      <c r="G683" s="235"/>
    </row>
    <row r="684" ht="18" customHeight="1" spans="1:7">
      <c r="A684" s="232">
        <v>2082850</v>
      </c>
      <c r="B684" s="111" t="s">
        <v>51</v>
      </c>
      <c r="C684" s="233"/>
      <c r="D684" s="233"/>
      <c r="E684" s="235"/>
      <c r="F684" s="214"/>
      <c r="G684" s="235"/>
    </row>
    <row r="685" ht="18" customHeight="1" spans="1:7">
      <c r="A685" s="232">
        <v>2082899</v>
      </c>
      <c r="B685" s="111" t="s">
        <v>531</v>
      </c>
      <c r="C685" s="233"/>
      <c r="D685" s="233"/>
      <c r="E685" s="235"/>
      <c r="F685" s="214"/>
      <c r="G685" s="235"/>
    </row>
    <row r="686" ht="18" customHeight="1" spans="1:7">
      <c r="A686" s="232">
        <v>20830</v>
      </c>
      <c r="B686" s="104" t="s">
        <v>532</v>
      </c>
      <c r="C686" s="233">
        <v>78</v>
      </c>
      <c r="D686" s="233">
        <f>SUM(D687:D688)</f>
        <v>78</v>
      </c>
      <c r="E686" s="234">
        <f>D686/C686*100</f>
        <v>100</v>
      </c>
      <c r="F686" s="214">
        <v>114</v>
      </c>
      <c r="G686" s="234">
        <f>(D686-F686)/F686*100</f>
        <v>-31.5789473684211</v>
      </c>
    </row>
    <row r="687" ht="18" customHeight="1" spans="1:7">
      <c r="A687" s="232">
        <v>2083001</v>
      </c>
      <c r="B687" s="111" t="s">
        <v>533</v>
      </c>
      <c r="C687" s="233">
        <v>78</v>
      </c>
      <c r="D687" s="233">
        <v>78</v>
      </c>
      <c r="E687" s="234">
        <f>D687/C687*100</f>
        <v>100</v>
      </c>
      <c r="F687" s="214">
        <v>114</v>
      </c>
      <c r="G687" s="234">
        <f>(D687-F687)/F687*100</f>
        <v>-31.5789473684211</v>
      </c>
    </row>
    <row r="688" ht="18" customHeight="1" spans="1:7">
      <c r="A688" s="232">
        <v>2083099</v>
      </c>
      <c r="B688" s="111" t="s">
        <v>534</v>
      </c>
      <c r="C688" s="233"/>
      <c r="D688" s="233"/>
      <c r="E688" s="235"/>
      <c r="F688" s="214"/>
      <c r="G688" s="235"/>
    </row>
    <row r="689" ht="18" customHeight="1" spans="1:7">
      <c r="A689" s="232">
        <v>20899</v>
      </c>
      <c r="B689" s="104" t="s">
        <v>535</v>
      </c>
      <c r="C689" s="233">
        <v>668</v>
      </c>
      <c r="D689" s="233">
        <f>D690</f>
        <v>668</v>
      </c>
      <c r="E689" s="234">
        <f>D689/C689*100</f>
        <v>100</v>
      </c>
      <c r="F689" s="214">
        <v>836</v>
      </c>
      <c r="G689" s="234">
        <f>(D689-F689)/F689*100</f>
        <v>-20.0956937799043</v>
      </c>
    </row>
    <row r="690" ht="18" customHeight="1" spans="1:7">
      <c r="A690" s="232">
        <v>2089999</v>
      </c>
      <c r="B690" s="111" t="s">
        <v>536</v>
      </c>
      <c r="C690" s="233">
        <v>668</v>
      </c>
      <c r="D690" s="233">
        <v>668</v>
      </c>
      <c r="E690" s="234">
        <f>D690/C690*100</f>
        <v>100</v>
      </c>
      <c r="F690" s="214">
        <v>836</v>
      </c>
      <c r="G690" s="234">
        <f>(D690-F690)/F690*100</f>
        <v>-20.0956937799043</v>
      </c>
    </row>
    <row r="691" ht="18" customHeight="1" spans="1:7">
      <c r="A691" s="232">
        <v>210</v>
      </c>
      <c r="B691" s="104" t="s">
        <v>537</v>
      </c>
      <c r="C691" s="233">
        <v>18204.375356</v>
      </c>
      <c r="D691" s="233">
        <f>SUM(D692,D697,D712,D716,D731,D735,D740,D744,D748,D751,D762,D768,D773,D776)</f>
        <v>17310</v>
      </c>
      <c r="E691" s="234">
        <f>D691/C691*100</f>
        <v>95.0870307906213</v>
      </c>
      <c r="F691" s="214">
        <v>24249</v>
      </c>
      <c r="G691" s="234">
        <f>(D691-F691)/F691*100</f>
        <v>-28.6156130149697</v>
      </c>
    </row>
    <row r="692" ht="18" customHeight="1" spans="1:7">
      <c r="A692" s="232">
        <v>21001</v>
      </c>
      <c r="B692" s="104" t="s">
        <v>538</v>
      </c>
      <c r="C692" s="233">
        <v>980.42897</v>
      </c>
      <c r="D692" s="233">
        <f>SUM(D693:D696)</f>
        <v>967</v>
      </c>
      <c r="E692" s="234">
        <f>D692/C692*100</f>
        <v>98.6302964915449</v>
      </c>
      <c r="F692" s="214">
        <v>5026</v>
      </c>
      <c r="G692" s="234">
        <f>(D692-F692)/F692*100</f>
        <v>-80.7600477516912</v>
      </c>
    </row>
    <row r="693" ht="18" customHeight="1" spans="1:7">
      <c r="A693" s="232" t="s">
        <v>539</v>
      </c>
      <c r="B693" s="111" t="s">
        <v>42</v>
      </c>
      <c r="C693" s="233">
        <v>980.42897</v>
      </c>
      <c r="D693" s="233">
        <v>967</v>
      </c>
      <c r="E693" s="234">
        <f>D693/C693*100</f>
        <v>98.6302964915449</v>
      </c>
      <c r="F693" s="214">
        <v>5026</v>
      </c>
      <c r="G693" s="234">
        <f>(D693-F693)/F693*100</f>
        <v>-80.7600477516912</v>
      </c>
    </row>
    <row r="694" ht="18" customHeight="1" spans="1:7">
      <c r="A694" s="232">
        <v>2100102</v>
      </c>
      <c r="B694" s="111" t="s">
        <v>43</v>
      </c>
      <c r="C694" s="233"/>
      <c r="D694" s="233"/>
      <c r="E694" s="235"/>
      <c r="F694" s="214"/>
      <c r="G694" s="235"/>
    </row>
    <row r="695" ht="18" customHeight="1" spans="1:7">
      <c r="A695" s="232">
        <v>2100103</v>
      </c>
      <c r="B695" s="111" t="s">
        <v>44</v>
      </c>
      <c r="C695" s="233"/>
      <c r="D695" s="233"/>
      <c r="E695" s="235"/>
      <c r="F695" s="214"/>
      <c r="G695" s="235"/>
    </row>
    <row r="696" ht="18" customHeight="1" spans="1:7">
      <c r="A696" s="232">
        <v>2100199</v>
      </c>
      <c r="B696" s="111" t="s">
        <v>540</v>
      </c>
      <c r="C696" s="233"/>
      <c r="D696" s="233"/>
      <c r="E696" s="235"/>
      <c r="F696" s="214"/>
      <c r="G696" s="235"/>
    </row>
    <row r="697" ht="18" customHeight="1" spans="1:7">
      <c r="A697" s="232">
        <v>21002</v>
      </c>
      <c r="B697" s="104" t="s">
        <v>541</v>
      </c>
      <c r="C697" s="233">
        <v>256.513862</v>
      </c>
      <c r="D697" s="233">
        <f>SUM(D698:D711)</f>
        <v>58</v>
      </c>
      <c r="E697" s="234">
        <f>D697/C697*100</f>
        <v>22.6108638136679</v>
      </c>
      <c r="F697" s="214">
        <v>1054</v>
      </c>
      <c r="G697" s="234">
        <f>(D697-F697)/F697*100</f>
        <v>-94.4971537001898</v>
      </c>
    </row>
    <row r="698" ht="18" customHeight="1" spans="1:7">
      <c r="A698" s="232">
        <v>2100201</v>
      </c>
      <c r="B698" s="111" t="s">
        <v>542</v>
      </c>
      <c r="C698" s="233">
        <v>24.371372</v>
      </c>
      <c r="D698" s="233">
        <v>24</v>
      </c>
      <c r="E698" s="234">
        <f>D698/C698*100</f>
        <v>98.4761957595165</v>
      </c>
      <c r="F698" s="214">
        <v>478</v>
      </c>
      <c r="G698" s="234">
        <f>(D698-F698)/F698*100</f>
        <v>-94.9790794979079</v>
      </c>
    </row>
    <row r="699" ht="18" customHeight="1" spans="1:7">
      <c r="A699" s="232">
        <v>2100202</v>
      </c>
      <c r="B699" s="111" t="s">
        <v>543</v>
      </c>
      <c r="C699" s="233">
        <v>34</v>
      </c>
      <c r="D699" s="233">
        <v>34</v>
      </c>
      <c r="E699" s="234">
        <f>D699/C699*100</f>
        <v>100</v>
      </c>
      <c r="F699" s="214">
        <v>301</v>
      </c>
      <c r="G699" s="234">
        <f>(D699-F699)/F699*100</f>
        <v>-88.7043189368771</v>
      </c>
    </row>
    <row r="700" ht="18" customHeight="1" spans="1:7">
      <c r="A700" s="232">
        <v>2100203</v>
      </c>
      <c r="B700" s="111" t="s">
        <v>544</v>
      </c>
      <c r="C700" s="233"/>
      <c r="D700" s="233"/>
      <c r="E700" s="235"/>
      <c r="F700" s="214"/>
      <c r="G700" s="235"/>
    </row>
    <row r="701" ht="18" customHeight="1" spans="1:7">
      <c r="A701" s="232">
        <v>2100204</v>
      </c>
      <c r="B701" s="111" t="s">
        <v>545</v>
      </c>
      <c r="C701" s="233"/>
      <c r="D701" s="233"/>
      <c r="E701" s="235"/>
      <c r="F701" s="214"/>
      <c r="G701" s="235"/>
    </row>
    <row r="702" ht="18" customHeight="1" spans="1:7">
      <c r="A702" s="232">
        <v>2100205</v>
      </c>
      <c r="B702" s="111" t="s">
        <v>546</v>
      </c>
      <c r="C702" s="233"/>
      <c r="D702" s="233"/>
      <c r="E702" s="235"/>
      <c r="F702" s="214"/>
      <c r="G702" s="235"/>
    </row>
    <row r="703" ht="18" customHeight="1" spans="1:7">
      <c r="A703" s="232">
        <v>2100206</v>
      </c>
      <c r="B703" s="111" t="s">
        <v>547</v>
      </c>
      <c r="C703" s="233"/>
      <c r="D703" s="233"/>
      <c r="E703" s="235"/>
      <c r="F703" s="214"/>
      <c r="G703" s="235"/>
    </row>
    <row r="704" ht="18" customHeight="1" spans="1:7">
      <c r="A704" s="232">
        <v>2100207</v>
      </c>
      <c r="B704" s="111" t="s">
        <v>548</v>
      </c>
      <c r="C704" s="233"/>
      <c r="D704" s="233"/>
      <c r="E704" s="235"/>
      <c r="F704" s="214"/>
      <c r="G704" s="235"/>
    </row>
    <row r="705" ht="18" customHeight="1" spans="1:7">
      <c r="A705" s="232">
        <v>2100208</v>
      </c>
      <c r="B705" s="111" t="s">
        <v>549</v>
      </c>
      <c r="C705" s="233"/>
      <c r="D705" s="233"/>
      <c r="E705" s="235"/>
      <c r="F705" s="214"/>
      <c r="G705" s="235"/>
    </row>
    <row r="706" ht="18" customHeight="1" spans="1:7">
      <c r="A706" s="232">
        <v>2100209</v>
      </c>
      <c r="B706" s="111" t="s">
        <v>550</v>
      </c>
      <c r="C706" s="233"/>
      <c r="D706" s="233"/>
      <c r="E706" s="235"/>
      <c r="F706" s="214"/>
      <c r="G706" s="235"/>
    </row>
    <row r="707" ht="18" customHeight="1" spans="1:7">
      <c r="A707" s="232">
        <v>2100210</v>
      </c>
      <c r="B707" s="111" t="s">
        <v>551</v>
      </c>
      <c r="C707" s="233"/>
      <c r="D707" s="233"/>
      <c r="E707" s="235"/>
      <c r="F707" s="214"/>
      <c r="G707" s="235"/>
    </row>
    <row r="708" ht="18" customHeight="1" spans="1:7">
      <c r="A708" s="232">
        <v>2100211</v>
      </c>
      <c r="B708" s="111" t="s">
        <v>552</v>
      </c>
      <c r="C708" s="233"/>
      <c r="D708" s="233"/>
      <c r="E708" s="235"/>
      <c r="F708" s="214"/>
      <c r="G708" s="235"/>
    </row>
    <row r="709" ht="18" customHeight="1" spans="1:7">
      <c r="A709" s="232">
        <v>2100212</v>
      </c>
      <c r="B709" s="111" t="s">
        <v>553</v>
      </c>
      <c r="C709" s="233"/>
      <c r="D709" s="233"/>
      <c r="E709" s="235"/>
      <c r="F709" s="214"/>
      <c r="G709" s="235"/>
    </row>
    <row r="710" ht="18" customHeight="1" spans="1:7">
      <c r="A710" s="232">
        <v>2100213</v>
      </c>
      <c r="B710" s="111" t="s">
        <v>554</v>
      </c>
      <c r="C710" s="233"/>
      <c r="D710" s="233"/>
      <c r="E710" s="235"/>
      <c r="F710" s="214"/>
      <c r="G710" s="235"/>
    </row>
    <row r="711" ht="18" customHeight="1" spans="1:7">
      <c r="A711" s="232">
        <v>2100299</v>
      </c>
      <c r="B711" s="111" t="s">
        <v>555</v>
      </c>
      <c r="C711" s="233">
        <v>198.14249</v>
      </c>
      <c r="D711" s="233"/>
      <c r="E711" s="234">
        <f t="shared" ref="E711:E717" si="6">D711/C711*100</f>
        <v>0</v>
      </c>
      <c r="F711" s="214"/>
      <c r="G711" s="235"/>
    </row>
    <row r="712" ht="17" customHeight="1" spans="1:7">
      <c r="A712" s="232">
        <v>21003</v>
      </c>
      <c r="B712" s="104" t="s">
        <v>556</v>
      </c>
      <c r="C712" s="233">
        <v>5126.155242</v>
      </c>
      <c r="D712" s="233">
        <f>SUM(D713:D715)</f>
        <v>4967</v>
      </c>
      <c r="E712" s="234">
        <f t="shared" si="6"/>
        <v>96.8952317187744</v>
      </c>
      <c r="F712" s="214">
        <v>4775</v>
      </c>
      <c r="G712" s="234">
        <f t="shared" ref="G712:G717" si="7">(D712-F712)/F712*100</f>
        <v>4.02094240837696</v>
      </c>
    </row>
    <row r="713" ht="17" customHeight="1" spans="1:7">
      <c r="A713" s="232" t="s">
        <v>557</v>
      </c>
      <c r="B713" s="111" t="s">
        <v>558</v>
      </c>
      <c r="C713" s="233">
        <v>244</v>
      </c>
      <c r="D713" s="233">
        <v>244</v>
      </c>
      <c r="E713" s="234">
        <f t="shared" si="6"/>
        <v>100</v>
      </c>
      <c r="F713" s="214">
        <v>219</v>
      </c>
      <c r="G713" s="234">
        <f t="shared" si="7"/>
        <v>11.4155251141553</v>
      </c>
    </row>
    <row r="714" ht="17" customHeight="1" spans="1:7">
      <c r="A714" s="232">
        <v>2100302</v>
      </c>
      <c r="B714" s="111" t="s">
        <v>559</v>
      </c>
      <c r="C714" s="233">
        <v>4281.632294</v>
      </c>
      <c r="D714" s="233">
        <v>4265</v>
      </c>
      <c r="E714" s="234">
        <f t="shared" si="6"/>
        <v>99.6115431485486</v>
      </c>
      <c r="F714" s="214">
        <v>4068</v>
      </c>
      <c r="G714" s="234">
        <f t="shared" si="7"/>
        <v>4.84267453294002</v>
      </c>
    </row>
    <row r="715" ht="17" customHeight="1" spans="1:7">
      <c r="A715" s="232">
        <v>2100399</v>
      </c>
      <c r="B715" s="111" t="s">
        <v>560</v>
      </c>
      <c r="C715" s="233">
        <v>600.522948</v>
      </c>
      <c r="D715" s="233">
        <v>458</v>
      </c>
      <c r="E715" s="234">
        <f t="shared" si="6"/>
        <v>76.2668606629167</v>
      </c>
      <c r="F715" s="214">
        <v>488</v>
      </c>
      <c r="G715" s="234">
        <f t="shared" si="7"/>
        <v>-6.14754098360656</v>
      </c>
    </row>
    <row r="716" ht="17" customHeight="1" spans="1:7">
      <c r="A716" s="232">
        <v>21004</v>
      </c>
      <c r="B716" s="104" t="s">
        <v>561</v>
      </c>
      <c r="C716" s="233">
        <v>3154.124462</v>
      </c>
      <c r="D716" s="233">
        <f>SUM(D717:D727)</f>
        <v>2854</v>
      </c>
      <c r="E716" s="234">
        <f t="shared" si="6"/>
        <v>90.4846981907082</v>
      </c>
      <c r="F716" s="214">
        <v>3103</v>
      </c>
      <c r="G716" s="234">
        <f t="shared" si="7"/>
        <v>-8.02449242668385</v>
      </c>
    </row>
    <row r="717" ht="17" customHeight="1" spans="1:7">
      <c r="A717" s="232">
        <v>2100401</v>
      </c>
      <c r="B717" s="111" t="s">
        <v>562</v>
      </c>
      <c r="C717" s="233">
        <v>437.837504</v>
      </c>
      <c r="D717" s="233">
        <v>435</v>
      </c>
      <c r="E717" s="234">
        <f t="shared" si="6"/>
        <v>99.3519276046302</v>
      </c>
      <c r="F717" s="214">
        <v>564</v>
      </c>
      <c r="G717" s="234">
        <f t="shared" si="7"/>
        <v>-22.8723404255319</v>
      </c>
    </row>
    <row r="718" ht="17" customHeight="1" spans="1:7">
      <c r="A718" s="232">
        <v>2100402</v>
      </c>
      <c r="B718" s="111" t="s">
        <v>563</v>
      </c>
      <c r="C718" s="233"/>
      <c r="D718" s="233"/>
      <c r="E718" s="235"/>
      <c r="F718" s="214"/>
      <c r="G718" s="235"/>
    </row>
    <row r="719" ht="17" customHeight="1" spans="1:7">
      <c r="A719" s="232">
        <v>2100403</v>
      </c>
      <c r="B719" s="111" t="s">
        <v>564</v>
      </c>
      <c r="C719" s="233">
        <v>326</v>
      </c>
      <c r="D719" s="233">
        <v>326</v>
      </c>
      <c r="E719" s="234">
        <f>D719/C719*100</f>
        <v>100</v>
      </c>
      <c r="F719" s="214">
        <v>344</v>
      </c>
      <c r="G719" s="234">
        <f>(D719-F719)/F719*100</f>
        <v>-5.23255813953488</v>
      </c>
    </row>
    <row r="720" ht="17" customHeight="1" spans="1:7">
      <c r="A720" s="232">
        <v>2100404</v>
      </c>
      <c r="B720" s="111" t="s">
        <v>565</v>
      </c>
      <c r="C720" s="233"/>
      <c r="D720" s="233"/>
      <c r="E720" s="235"/>
      <c r="F720" s="214"/>
      <c r="G720" s="235"/>
    </row>
    <row r="721" ht="17" customHeight="1" spans="1:7">
      <c r="A721" s="232">
        <v>2100405</v>
      </c>
      <c r="B721" s="111" t="s">
        <v>566</v>
      </c>
      <c r="C721" s="233"/>
      <c r="D721" s="233"/>
      <c r="E721" s="235"/>
      <c r="F721" s="214"/>
      <c r="G721" s="235"/>
    </row>
    <row r="722" ht="17" customHeight="1" spans="1:7">
      <c r="A722" s="232">
        <v>2100406</v>
      </c>
      <c r="B722" s="111" t="s">
        <v>567</v>
      </c>
      <c r="C722" s="233"/>
      <c r="D722" s="233"/>
      <c r="E722" s="235"/>
      <c r="F722" s="214"/>
      <c r="G722" s="235"/>
    </row>
    <row r="723" ht="17" customHeight="1" spans="1:7">
      <c r="A723" s="232">
        <v>2100407</v>
      </c>
      <c r="B723" s="111" t="s">
        <v>568</v>
      </c>
      <c r="C723" s="233"/>
      <c r="D723" s="233"/>
      <c r="E723" s="235"/>
      <c r="F723" s="214"/>
      <c r="G723" s="235"/>
    </row>
    <row r="724" ht="17" customHeight="1" spans="1:7">
      <c r="A724" s="232">
        <v>2100408</v>
      </c>
      <c r="B724" s="111" t="s">
        <v>569</v>
      </c>
      <c r="C724" s="233">
        <v>1829.224799</v>
      </c>
      <c r="D724" s="233">
        <v>1824</v>
      </c>
      <c r="E724" s="234">
        <f>D724/C724*100</f>
        <v>99.7143708633922</v>
      </c>
      <c r="F724" s="214">
        <v>1793</v>
      </c>
      <c r="G724" s="234">
        <f>(D724-F724)/F724*100</f>
        <v>1.72894590072504</v>
      </c>
    </row>
    <row r="725" ht="17" customHeight="1" spans="1:7">
      <c r="A725" s="232" t="s">
        <v>570</v>
      </c>
      <c r="B725" s="111" t="s">
        <v>571</v>
      </c>
      <c r="C725" s="233">
        <v>560.060713</v>
      </c>
      <c r="D725" s="233">
        <v>268</v>
      </c>
      <c r="E725" s="234">
        <f>D725/C725*100</f>
        <v>47.8519549361785</v>
      </c>
      <c r="F725" s="214">
        <v>291</v>
      </c>
      <c r="G725" s="234">
        <f>(D725-F725)/F725*100</f>
        <v>-7.90378006872852</v>
      </c>
    </row>
    <row r="726" ht="17" customHeight="1" spans="1:7">
      <c r="A726" s="232">
        <v>2100410</v>
      </c>
      <c r="B726" s="111" t="s">
        <v>572</v>
      </c>
      <c r="C726" s="233"/>
      <c r="D726" s="233"/>
      <c r="E726" s="235"/>
      <c r="F726" s="214"/>
      <c r="G726" s="235"/>
    </row>
    <row r="727" ht="17" customHeight="1" spans="1:7">
      <c r="A727" s="232" t="s">
        <v>573</v>
      </c>
      <c r="B727" s="111" t="s">
        <v>574</v>
      </c>
      <c r="C727" s="233">
        <v>1.001446</v>
      </c>
      <c r="D727" s="233">
        <v>1</v>
      </c>
      <c r="E727" s="234">
        <f>D727/C727*100</f>
        <v>99.8556087896901</v>
      </c>
      <c r="F727" s="214">
        <v>19</v>
      </c>
      <c r="G727" s="234">
        <f>(D727-F727)/F727*100</f>
        <v>-94.7368421052632</v>
      </c>
    </row>
    <row r="728" ht="17" customHeight="1" spans="1:7">
      <c r="A728" s="232">
        <v>21006</v>
      </c>
      <c r="B728" s="104" t="s">
        <v>575</v>
      </c>
      <c r="C728" s="236"/>
      <c r="D728" s="233"/>
      <c r="E728" s="237"/>
      <c r="F728" s="238"/>
      <c r="G728" s="237"/>
    </row>
    <row r="729" ht="17" customHeight="1" spans="1:7">
      <c r="A729" s="232">
        <v>2100601</v>
      </c>
      <c r="B729" s="111" t="s">
        <v>576</v>
      </c>
      <c r="C729" s="236"/>
      <c r="D729" s="233"/>
      <c r="E729" s="237"/>
      <c r="F729" s="238"/>
      <c r="G729" s="237"/>
    </row>
    <row r="730" ht="17" customHeight="1" spans="1:7">
      <c r="A730" s="232">
        <v>2100699</v>
      </c>
      <c r="B730" s="111" t="s">
        <v>577</v>
      </c>
      <c r="C730" s="236"/>
      <c r="D730" s="233"/>
      <c r="E730" s="237"/>
      <c r="F730" s="238"/>
      <c r="G730" s="237"/>
    </row>
    <row r="731" ht="17" customHeight="1" spans="1:7">
      <c r="A731" s="232">
        <v>21007</v>
      </c>
      <c r="B731" s="104" t="s">
        <v>578</v>
      </c>
      <c r="C731" s="233">
        <v>406.61</v>
      </c>
      <c r="D731" s="233">
        <f>SUM(D732:D734)</f>
        <v>398</v>
      </c>
      <c r="E731" s="234">
        <f>D731/C731*100</f>
        <v>97.882491822631</v>
      </c>
      <c r="F731" s="214">
        <v>316</v>
      </c>
      <c r="G731" s="234">
        <f>(D731-F731)/F731*100</f>
        <v>25.9493670886076</v>
      </c>
    </row>
    <row r="732" ht="17" customHeight="1" spans="1:7">
      <c r="A732" s="232">
        <v>2100716</v>
      </c>
      <c r="B732" s="111" t="s">
        <v>579</v>
      </c>
      <c r="C732" s="233"/>
      <c r="D732" s="233"/>
      <c r="E732" s="235"/>
      <c r="F732" s="214"/>
      <c r="G732" s="235"/>
    </row>
    <row r="733" ht="17" customHeight="1" spans="1:7">
      <c r="A733" s="232">
        <v>2100717</v>
      </c>
      <c r="B733" s="111" t="s">
        <v>580</v>
      </c>
      <c r="C733" s="233">
        <v>406.61</v>
      </c>
      <c r="D733" s="233">
        <v>398</v>
      </c>
      <c r="E733" s="234">
        <f>D733/C733*100</f>
        <v>97.882491822631</v>
      </c>
      <c r="F733" s="214">
        <v>316</v>
      </c>
      <c r="G733" s="234">
        <f>(D733-F733)/F733*100</f>
        <v>25.9493670886076</v>
      </c>
    </row>
    <row r="734" ht="17" customHeight="1" spans="1:7">
      <c r="A734" s="232">
        <v>2100799</v>
      </c>
      <c r="B734" s="111" t="s">
        <v>581</v>
      </c>
      <c r="C734" s="233"/>
      <c r="D734" s="233"/>
      <c r="E734" s="235"/>
      <c r="F734" s="214"/>
      <c r="G734" s="235"/>
    </row>
    <row r="735" ht="17" customHeight="1" spans="1:7">
      <c r="A735" s="232">
        <v>21011</v>
      </c>
      <c r="B735" s="104" t="s">
        <v>582</v>
      </c>
      <c r="C735" s="233">
        <v>5655</v>
      </c>
      <c r="D735" s="233">
        <f>SUM(D736:D739)</f>
        <v>5655</v>
      </c>
      <c r="E735" s="234">
        <f>D735/C735*100</f>
        <v>100</v>
      </c>
      <c r="F735" s="214">
        <v>6507</v>
      </c>
      <c r="G735" s="234">
        <f>(D735-F735)/F735*100</f>
        <v>-13.093591516828</v>
      </c>
    </row>
    <row r="736" ht="17" customHeight="1" spans="1:7">
      <c r="A736" s="232">
        <v>2101101</v>
      </c>
      <c r="B736" s="111" t="s">
        <v>583</v>
      </c>
      <c r="C736" s="233">
        <v>2069</v>
      </c>
      <c r="D736" s="233">
        <v>2069</v>
      </c>
      <c r="E736" s="234">
        <f>D736/C736*100</f>
        <v>100</v>
      </c>
      <c r="F736" s="214">
        <v>2172</v>
      </c>
      <c r="G736" s="234">
        <f>(D736-F736)/F736*100</f>
        <v>-4.74217311233886</v>
      </c>
    </row>
    <row r="737" ht="17" customHeight="1" spans="1:7">
      <c r="A737" s="232">
        <v>2101102</v>
      </c>
      <c r="B737" s="111" t="s">
        <v>584</v>
      </c>
      <c r="C737" s="233">
        <v>2325</v>
      </c>
      <c r="D737" s="233">
        <v>2325</v>
      </c>
      <c r="E737" s="234">
        <f>D737/C737*100</f>
        <v>100</v>
      </c>
      <c r="F737" s="214">
        <v>2860</v>
      </c>
      <c r="G737" s="234">
        <f>(D737-F737)/F737*100</f>
        <v>-18.7062937062937</v>
      </c>
    </row>
    <row r="738" ht="17" customHeight="1" spans="1:7">
      <c r="A738" s="232">
        <v>2101103</v>
      </c>
      <c r="B738" s="111" t="s">
        <v>585</v>
      </c>
      <c r="C738" s="233">
        <v>1261</v>
      </c>
      <c r="D738" s="233">
        <v>1261</v>
      </c>
      <c r="E738" s="234">
        <f>D738/C738*100</f>
        <v>100</v>
      </c>
      <c r="F738" s="214">
        <v>1475</v>
      </c>
      <c r="G738" s="234">
        <f>(D738-F738)/F738*100</f>
        <v>-14.5084745762712</v>
      </c>
    </row>
    <row r="739" ht="17" customHeight="1" spans="1:7">
      <c r="A739" s="232">
        <v>2101199</v>
      </c>
      <c r="B739" s="111" t="s">
        <v>586</v>
      </c>
      <c r="C739" s="233"/>
      <c r="D739" s="233"/>
      <c r="E739" s="235"/>
      <c r="F739" s="214"/>
      <c r="G739" s="235"/>
    </row>
    <row r="740" ht="17" customHeight="1" spans="1:7">
      <c r="A740" s="232">
        <v>21012</v>
      </c>
      <c r="B740" s="104" t="s">
        <v>587</v>
      </c>
      <c r="C740" s="233">
        <v>338</v>
      </c>
      <c r="D740" s="233">
        <f>SUM(D741:D743)</f>
        <v>338</v>
      </c>
      <c r="E740" s="234">
        <f>D740/C740*100</f>
        <v>100</v>
      </c>
      <c r="F740" s="214">
        <v>317</v>
      </c>
      <c r="G740" s="234">
        <f>(D740-F740)/F740*100</f>
        <v>6.62460567823344</v>
      </c>
    </row>
    <row r="741" ht="17" customHeight="1" spans="1:7">
      <c r="A741" s="232">
        <v>2101201</v>
      </c>
      <c r="B741" s="111" t="s">
        <v>588</v>
      </c>
      <c r="C741" s="233"/>
      <c r="D741" s="233"/>
      <c r="E741" s="235"/>
      <c r="F741" s="214"/>
      <c r="G741" s="235"/>
    </row>
    <row r="742" ht="17" customHeight="1" spans="1:7">
      <c r="A742" s="232">
        <v>2101202</v>
      </c>
      <c r="B742" s="111" t="s">
        <v>589</v>
      </c>
      <c r="C742" s="233">
        <v>338</v>
      </c>
      <c r="D742" s="233">
        <v>338</v>
      </c>
      <c r="E742" s="234">
        <f>D742/C742*100</f>
        <v>100</v>
      </c>
      <c r="F742" s="214">
        <v>317</v>
      </c>
      <c r="G742" s="234">
        <f>(D742-F742)/F742*100</f>
        <v>6.62460567823344</v>
      </c>
    </row>
    <row r="743" ht="17" customHeight="1" spans="1:7">
      <c r="A743" s="232">
        <v>2101299</v>
      </c>
      <c r="B743" s="111" t="s">
        <v>590</v>
      </c>
      <c r="C743" s="233"/>
      <c r="D743" s="233"/>
      <c r="E743" s="235"/>
      <c r="F743" s="214"/>
      <c r="G743" s="235"/>
    </row>
    <row r="744" ht="17" customHeight="1" spans="1:7">
      <c r="A744" s="232">
        <v>21013</v>
      </c>
      <c r="B744" s="104" t="s">
        <v>591</v>
      </c>
      <c r="C744" s="233"/>
      <c r="D744" s="233"/>
      <c r="E744" s="235"/>
      <c r="F744" s="214"/>
      <c r="G744" s="235"/>
    </row>
    <row r="745" ht="17" customHeight="1" spans="1:7">
      <c r="A745" s="232">
        <v>2101301</v>
      </c>
      <c r="B745" s="111" t="s">
        <v>592</v>
      </c>
      <c r="C745" s="233"/>
      <c r="D745" s="233"/>
      <c r="E745" s="235"/>
      <c r="F745" s="214"/>
      <c r="G745" s="235"/>
    </row>
    <row r="746" ht="17" customHeight="1" spans="1:7">
      <c r="A746" s="232">
        <v>2101302</v>
      </c>
      <c r="B746" s="111" t="s">
        <v>593</v>
      </c>
      <c r="C746" s="233"/>
      <c r="D746" s="233"/>
      <c r="E746" s="235"/>
      <c r="F746" s="214"/>
      <c r="G746" s="235"/>
    </row>
    <row r="747" ht="17" customHeight="1" spans="1:7">
      <c r="A747" s="232">
        <v>2101399</v>
      </c>
      <c r="B747" s="111" t="s">
        <v>594</v>
      </c>
      <c r="C747" s="233"/>
      <c r="D747" s="233"/>
      <c r="E747" s="235"/>
      <c r="F747" s="214"/>
      <c r="G747" s="235"/>
    </row>
    <row r="748" ht="17" customHeight="1" spans="1:7">
      <c r="A748" s="232">
        <v>21014</v>
      </c>
      <c r="B748" s="104" t="s">
        <v>595</v>
      </c>
      <c r="C748" s="233">
        <v>36.848609</v>
      </c>
      <c r="D748" s="233">
        <f>SUM(D749:D750)</f>
        <v>19</v>
      </c>
      <c r="E748" s="234">
        <f>D748/C748*100</f>
        <v>51.5623262739714</v>
      </c>
      <c r="F748" s="214">
        <v>42</v>
      </c>
      <c r="G748" s="234">
        <f>(D748-F748)/F748*100</f>
        <v>-54.7619047619048</v>
      </c>
    </row>
    <row r="749" ht="17" customHeight="1" spans="1:7">
      <c r="A749" s="232">
        <v>2101401</v>
      </c>
      <c r="B749" s="111" t="s">
        <v>596</v>
      </c>
      <c r="C749" s="233">
        <v>36.848609</v>
      </c>
      <c r="D749" s="233">
        <v>19</v>
      </c>
      <c r="E749" s="234">
        <f>D749/C749*100</f>
        <v>51.5623262739714</v>
      </c>
      <c r="F749" s="214">
        <v>42</v>
      </c>
      <c r="G749" s="234">
        <f>(D749-F749)/F749*100</f>
        <v>-54.7619047619048</v>
      </c>
    </row>
    <row r="750" ht="17" customHeight="1" spans="1:7">
      <c r="A750" s="232">
        <v>2101499</v>
      </c>
      <c r="B750" s="111" t="s">
        <v>597</v>
      </c>
      <c r="C750" s="233"/>
      <c r="D750" s="233"/>
      <c r="E750" s="235"/>
      <c r="F750" s="214"/>
      <c r="G750" s="235"/>
    </row>
    <row r="751" ht="17" customHeight="1" spans="1:7">
      <c r="A751" s="232">
        <v>21015</v>
      </c>
      <c r="B751" s="104" t="s">
        <v>598</v>
      </c>
      <c r="C751" s="233">
        <v>459.051207</v>
      </c>
      <c r="D751" s="233">
        <f>SUM(D752:D759)</f>
        <v>383</v>
      </c>
      <c r="E751" s="234">
        <f>D751/C751*100</f>
        <v>83.43295783993</v>
      </c>
      <c r="F751" s="214">
        <v>322</v>
      </c>
      <c r="G751" s="234">
        <f>(D751-F751)/F751*100</f>
        <v>18.944099378882</v>
      </c>
    </row>
    <row r="752" ht="17" customHeight="1" spans="1:7">
      <c r="A752" s="232">
        <v>2101501</v>
      </c>
      <c r="B752" s="111" t="s">
        <v>42</v>
      </c>
      <c r="C752" s="233">
        <v>363.297687</v>
      </c>
      <c r="D752" s="233">
        <v>348</v>
      </c>
      <c r="E752" s="234">
        <f>D752/C752*100</f>
        <v>95.7892143144858</v>
      </c>
      <c r="F752" s="214">
        <v>308</v>
      </c>
      <c r="G752" s="234">
        <f>(D752-F752)/F752*100</f>
        <v>12.987012987013</v>
      </c>
    </row>
    <row r="753" ht="17" customHeight="1" spans="1:7">
      <c r="A753" s="232">
        <v>2101502</v>
      </c>
      <c r="B753" s="111" t="s">
        <v>43</v>
      </c>
      <c r="C753" s="233"/>
      <c r="D753" s="233"/>
      <c r="E753" s="235"/>
      <c r="F753" s="214"/>
      <c r="G753" s="235"/>
    </row>
    <row r="754" ht="17" customHeight="1" spans="1:7">
      <c r="A754" s="232">
        <v>2101503</v>
      </c>
      <c r="B754" s="111" t="s">
        <v>44</v>
      </c>
      <c r="C754" s="233"/>
      <c r="D754" s="233"/>
      <c r="E754" s="235"/>
      <c r="F754" s="214"/>
      <c r="G754" s="235"/>
    </row>
    <row r="755" ht="17" customHeight="1" spans="1:7">
      <c r="A755" s="232">
        <v>2101504</v>
      </c>
      <c r="B755" s="111" t="s">
        <v>85</v>
      </c>
      <c r="C755" s="233"/>
      <c r="D755" s="233"/>
      <c r="E755" s="235"/>
      <c r="F755" s="214"/>
      <c r="G755" s="235"/>
    </row>
    <row r="756" ht="17" customHeight="1" spans="1:7">
      <c r="A756" s="232">
        <v>2101505</v>
      </c>
      <c r="B756" s="111" t="s">
        <v>599</v>
      </c>
      <c r="C756" s="233"/>
      <c r="D756" s="233"/>
      <c r="E756" s="235"/>
      <c r="F756" s="214"/>
      <c r="G756" s="235"/>
    </row>
    <row r="757" ht="17" customHeight="1" spans="1:7">
      <c r="A757" s="232">
        <v>2101506</v>
      </c>
      <c r="B757" s="111" t="s">
        <v>600</v>
      </c>
      <c r="C757" s="233"/>
      <c r="D757" s="233"/>
      <c r="E757" s="235"/>
      <c r="F757" s="214"/>
      <c r="G757" s="235"/>
    </row>
    <row r="758" ht="17" customHeight="1" spans="1:7">
      <c r="A758" s="232">
        <v>2101550</v>
      </c>
      <c r="B758" s="111" t="s">
        <v>51</v>
      </c>
      <c r="C758" s="233"/>
      <c r="D758" s="233"/>
      <c r="E758" s="235"/>
      <c r="F758" s="214"/>
      <c r="G758" s="235"/>
    </row>
    <row r="759" ht="17" customHeight="1" spans="1:7">
      <c r="A759" s="232">
        <v>2101599</v>
      </c>
      <c r="B759" s="111" t="s">
        <v>601</v>
      </c>
      <c r="C759" s="233">
        <v>95.75352</v>
      </c>
      <c r="D759" s="233">
        <v>35</v>
      </c>
      <c r="E759" s="234">
        <f>D759/C759*100</f>
        <v>36.5521810582003</v>
      </c>
      <c r="F759" s="214">
        <v>14</v>
      </c>
      <c r="G759" s="234">
        <f>(D759-F759)/F759*100</f>
        <v>150</v>
      </c>
    </row>
    <row r="760" ht="17" customHeight="1" spans="1:7">
      <c r="A760" s="232">
        <v>21016</v>
      </c>
      <c r="B760" s="104" t="s">
        <v>602</v>
      </c>
      <c r="C760" s="236">
        <v>10</v>
      </c>
      <c r="D760" s="233">
        <v>0</v>
      </c>
      <c r="E760" s="234">
        <f>D760/C760*100</f>
        <v>0</v>
      </c>
      <c r="F760" s="238">
        <v>10</v>
      </c>
      <c r="G760" s="234">
        <f>(D760-F760)/F760*100</f>
        <v>-100</v>
      </c>
    </row>
    <row r="761" ht="17" customHeight="1" spans="1:7">
      <c r="A761" s="232">
        <v>2101601</v>
      </c>
      <c r="B761" s="111" t="s">
        <v>603</v>
      </c>
      <c r="C761" s="236">
        <v>10</v>
      </c>
      <c r="D761" s="233">
        <v>0</v>
      </c>
      <c r="E761" s="234">
        <f>D761/C761*100</f>
        <v>0</v>
      </c>
      <c r="F761" s="238">
        <v>10</v>
      </c>
      <c r="G761" s="234">
        <f>(D761-F761)/F761*100</f>
        <v>-100</v>
      </c>
    </row>
    <row r="762" ht="17" customHeight="1" spans="1:7">
      <c r="A762" s="239">
        <v>21017</v>
      </c>
      <c r="B762" s="240" t="s">
        <v>604</v>
      </c>
      <c r="C762" s="233">
        <v>322.707564</v>
      </c>
      <c r="D762" s="233">
        <f>SUM(D763:D767)</f>
        <v>272</v>
      </c>
      <c r="E762" s="234">
        <f>D762/C762*100</f>
        <v>84.286837478653</v>
      </c>
      <c r="F762" s="214">
        <v>167</v>
      </c>
      <c r="G762" s="234">
        <f>(D762-F762)/F762*100</f>
        <v>62.874251497006</v>
      </c>
    </row>
    <row r="763" ht="17" customHeight="1" spans="1:7">
      <c r="A763" s="239">
        <v>2101701</v>
      </c>
      <c r="B763" s="212" t="s">
        <v>42</v>
      </c>
      <c r="C763" s="233"/>
      <c r="D763" s="233"/>
      <c r="E763" s="235"/>
      <c r="F763" s="214"/>
      <c r="G763" s="235"/>
    </row>
    <row r="764" ht="17" customHeight="1" spans="1:7">
      <c r="A764" s="239">
        <v>2101702</v>
      </c>
      <c r="B764" s="212" t="s">
        <v>43</v>
      </c>
      <c r="C764" s="233"/>
      <c r="D764" s="233"/>
      <c r="E764" s="235"/>
      <c r="F764" s="214"/>
      <c r="G764" s="235"/>
    </row>
    <row r="765" ht="17" customHeight="1" spans="1:7">
      <c r="A765" s="239">
        <v>2101703</v>
      </c>
      <c r="B765" s="212" t="s">
        <v>44</v>
      </c>
      <c r="C765" s="233"/>
      <c r="D765" s="233"/>
      <c r="E765" s="235"/>
      <c r="F765" s="214"/>
      <c r="G765" s="235"/>
    </row>
    <row r="766" ht="17" customHeight="1" spans="1:7">
      <c r="A766" s="239">
        <v>2101704</v>
      </c>
      <c r="B766" s="212" t="s">
        <v>576</v>
      </c>
      <c r="C766" s="233">
        <v>322.707564</v>
      </c>
      <c r="D766" s="233">
        <v>272</v>
      </c>
      <c r="E766" s="234">
        <f>D766/C766*100</f>
        <v>84.286837478653</v>
      </c>
      <c r="F766" s="214">
        <v>167</v>
      </c>
      <c r="G766" s="234">
        <f>(D766-F766)/F766*100</f>
        <v>62.874251497006</v>
      </c>
    </row>
    <row r="767" ht="17" customHeight="1" spans="1:7">
      <c r="A767" s="239">
        <v>2101799</v>
      </c>
      <c r="B767" s="212" t="s">
        <v>605</v>
      </c>
      <c r="C767" s="233"/>
      <c r="D767" s="233"/>
      <c r="E767" s="235"/>
      <c r="F767" s="214"/>
      <c r="G767" s="235"/>
    </row>
    <row r="768" ht="17" customHeight="1" spans="1:7">
      <c r="A768" s="239">
        <v>21018</v>
      </c>
      <c r="B768" s="240" t="s">
        <v>606</v>
      </c>
      <c r="C768" s="233">
        <v>53.8</v>
      </c>
      <c r="D768" s="233">
        <f>SUM(D769:D772)</f>
        <v>1</v>
      </c>
      <c r="E768" s="234">
        <f>D768/C768*100</f>
        <v>1.85873605947955</v>
      </c>
      <c r="F768" s="214">
        <v>286</v>
      </c>
      <c r="G768" s="234">
        <f>(D768-F768)/F768*100</f>
        <v>-99.6503496503496</v>
      </c>
    </row>
    <row r="769" ht="17" customHeight="1" spans="1:7">
      <c r="A769" s="239">
        <v>2101801</v>
      </c>
      <c r="B769" s="212" t="s">
        <v>42</v>
      </c>
      <c r="C769" s="233">
        <v>1</v>
      </c>
      <c r="D769" s="233">
        <v>1</v>
      </c>
      <c r="E769" s="234">
        <f>D769/C769*100</f>
        <v>100</v>
      </c>
      <c r="F769" s="214">
        <v>286</v>
      </c>
      <c r="G769" s="234">
        <f>(D769-F769)/F769*100</f>
        <v>-99.6503496503496</v>
      </c>
    </row>
    <row r="770" ht="17" customHeight="1" spans="1:7">
      <c r="A770" s="239">
        <v>2101802</v>
      </c>
      <c r="B770" s="212" t="s">
        <v>43</v>
      </c>
      <c r="C770" s="233"/>
      <c r="D770" s="233"/>
      <c r="E770" s="235"/>
      <c r="F770" s="214"/>
      <c r="G770" s="235"/>
    </row>
    <row r="771" ht="17" customHeight="1" spans="1:7">
      <c r="A771" s="239">
        <v>2101803</v>
      </c>
      <c r="B771" s="212" t="s">
        <v>44</v>
      </c>
      <c r="C771" s="233"/>
      <c r="D771" s="233"/>
      <c r="E771" s="235"/>
      <c r="F771" s="214"/>
      <c r="G771" s="235"/>
    </row>
    <row r="772" ht="17" customHeight="1" spans="1:7">
      <c r="A772" s="239">
        <v>2101899</v>
      </c>
      <c r="B772" s="212" t="s">
        <v>607</v>
      </c>
      <c r="C772" s="233">
        <v>52.8</v>
      </c>
      <c r="D772" s="233"/>
      <c r="E772" s="234">
        <f>D772/C772*100</f>
        <v>0</v>
      </c>
      <c r="F772" s="214"/>
      <c r="G772" s="235"/>
    </row>
    <row r="773" ht="17" customHeight="1" spans="1:7">
      <c r="A773" s="212">
        <v>21019</v>
      </c>
      <c r="B773" s="240" t="s">
        <v>608</v>
      </c>
      <c r="C773" s="233">
        <v>1354</v>
      </c>
      <c r="D773" s="233">
        <f>SUM(D774:D775)</f>
        <v>1354</v>
      </c>
      <c r="E773" s="234">
        <f>D773/C773*100</f>
        <v>100</v>
      </c>
      <c r="F773" s="214"/>
      <c r="G773" s="235"/>
    </row>
    <row r="774" ht="17" customHeight="1" spans="1:7">
      <c r="A774" s="212">
        <v>2101901</v>
      </c>
      <c r="B774" s="212" t="s">
        <v>609</v>
      </c>
      <c r="C774" s="233"/>
      <c r="D774" s="233"/>
      <c r="E774" s="235"/>
      <c r="F774" s="214"/>
      <c r="G774" s="235"/>
    </row>
    <row r="775" ht="17" customHeight="1" spans="1:7">
      <c r="A775" s="212">
        <v>2101999</v>
      </c>
      <c r="B775" s="212" t="s">
        <v>610</v>
      </c>
      <c r="C775" s="233">
        <v>1354</v>
      </c>
      <c r="D775" s="233">
        <v>1354</v>
      </c>
      <c r="E775" s="234">
        <f t="shared" ref="E775:E780" si="8">D775/C775*100</f>
        <v>100</v>
      </c>
      <c r="F775" s="214"/>
      <c r="G775" s="235"/>
    </row>
    <row r="776" ht="17" customHeight="1" spans="1:7">
      <c r="A776" s="232">
        <v>21099</v>
      </c>
      <c r="B776" s="104" t="s">
        <v>611</v>
      </c>
      <c r="C776" s="233">
        <v>61.13544</v>
      </c>
      <c r="D776" s="233">
        <f>D777</f>
        <v>44</v>
      </c>
      <c r="E776" s="234">
        <f t="shared" si="8"/>
        <v>71.9713475522545</v>
      </c>
      <c r="F776" s="214">
        <v>21</v>
      </c>
      <c r="G776" s="234">
        <f>(D776-F776)/F776*100</f>
        <v>109.52380952381</v>
      </c>
    </row>
    <row r="777" ht="17" customHeight="1" spans="1:7">
      <c r="A777" s="232">
        <v>2109999</v>
      </c>
      <c r="B777" s="111" t="s">
        <v>612</v>
      </c>
      <c r="C777" s="233">
        <v>61.13544</v>
      </c>
      <c r="D777" s="233">
        <v>44</v>
      </c>
      <c r="E777" s="234">
        <f t="shared" si="8"/>
        <v>71.9713475522545</v>
      </c>
      <c r="F777" s="214">
        <v>21</v>
      </c>
      <c r="G777" s="234">
        <f>(D777-F777)/F777*100</f>
        <v>109.52380952381</v>
      </c>
    </row>
    <row r="778" ht="17" customHeight="1" spans="1:7">
      <c r="A778" s="232">
        <v>211</v>
      </c>
      <c r="B778" s="104" t="s">
        <v>613</v>
      </c>
      <c r="C778" s="233">
        <v>14442.535407</v>
      </c>
      <c r="D778" s="233">
        <f>SUM(D779,D789,D793,D802,D809,D816,D819,D822,D824,D826,D832,D835,D837,D848)</f>
        <v>9388</v>
      </c>
      <c r="E778" s="234">
        <f t="shared" si="8"/>
        <v>65.0024371444492</v>
      </c>
      <c r="F778" s="214">
        <v>1216</v>
      </c>
      <c r="G778" s="234">
        <f>(D778-F778)/F778*100</f>
        <v>672.039473684211</v>
      </c>
    </row>
    <row r="779" ht="17" customHeight="1" spans="1:7">
      <c r="A779" s="232">
        <v>21101</v>
      </c>
      <c r="B779" s="104" t="s">
        <v>614</v>
      </c>
      <c r="C779" s="233">
        <v>786.25</v>
      </c>
      <c r="D779" s="233">
        <f>SUM(D780:D788)</f>
        <v>683</v>
      </c>
      <c r="E779" s="234">
        <f t="shared" si="8"/>
        <v>86.8680445151033</v>
      </c>
      <c r="F779" s="214">
        <v>66</v>
      </c>
      <c r="G779" s="234">
        <f>(D779-F779)/F779*100</f>
        <v>934.848484848485</v>
      </c>
    </row>
    <row r="780" ht="17" customHeight="1" spans="1:7">
      <c r="A780" s="232">
        <v>2110101</v>
      </c>
      <c r="B780" s="111" t="s">
        <v>42</v>
      </c>
      <c r="C780" s="233">
        <v>786.25</v>
      </c>
      <c r="D780" s="233">
        <v>683</v>
      </c>
      <c r="E780" s="234">
        <f t="shared" si="8"/>
        <v>86.8680445151033</v>
      </c>
      <c r="F780" s="214">
        <v>66</v>
      </c>
      <c r="G780" s="234">
        <f>(D780-F780)/F780*100</f>
        <v>934.848484848485</v>
      </c>
    </row>
    <row r="781" ht="17" customHeight="1" spans="1:7">
      <c r="A781" s="232">
        <v>2110102</v>
      </c>
      <c r="B781" s="111" t="s">
        <v>43</v>
      </c>
      <c r="C781" s="233"/>
      <c r="D781" s="233"/>
      <c r="E781" s="235"/>
      <c r="F781" s="214"/>
      <c r="G781" s="235"/>
    </row>
    <row r="782" ht="17" customHeight="1" spans="1:7">
      <c r="A782" s="232">
        <v>2110103</v>
      </c>
      <c r="B782" s="111" t="s">
        <v>44</v>
      </c>
      <c r="C782" s="233"/>
      <c r="D782" s="233"/>
      <c r="E782" s="235"/>
      <c r="F782" s="214"/>
      <c r="G782" s="235"/>
    </row>
    <row r="783" ht="17" customHeight="1" spans="1:7">
      <c r="A783" s="232">
        <v>2110104</v>
      </c>
      <c r="B783" s="111" t="s">
        <v>615</v>
      </c>
      <c r="C783" s="233"/>
      <c r="D783" s="233"/>
      <c r="E783" s="235"/>
      <c r="F783" s="214"/>
      <c r="G783" s="235"/>
    </row>
    <row r="784" ht="17" customHeight="1" spans="1:7">
      <c r="A784" s="232">
        <v>2110105</v>
      </c>
      <c r="B784" s="111" t="s">
        <v>616</v>
      </c>
      <c r="C784" s="233"/>
      <c r="D784" s="233"/>
      <c r="E784" s="235"/>
      <c r="F784" s="214"/>
      <c r="G784" s="235"/>
    </row>
    <row r="785" ht="17" customHeight="1" spans="1:7">
      <c r="A785" s="232">
        <v>2110106</v>
      </c>
      <c r="B785" s="111" t="s">
        <v>617</v>
      </c>
      <c r="C785" s="233"/>
      <c r="D785" s="233"/>
      <c r="E785" s="235"/>
      <c r="F785" s="214"/>
      <c r="G785" s="235"/>
    </row>
    <row r="786" ht="16" customHeight="1" spans="1:7">
      <c r="A786" s="232">
        <v>2110107</v>
      </c>
      <c r="B786" s="111" t="s">
        <v>618</v>
      </c>
      <c r="C786" s="233"/>
      <c r="D786" s="233"/>
      <c r="E786" s="235"/>
      <c r="F786" s="214"/>
      <c r="G786" s="235"/>
    </row>
    <row r="787" ht="16" customHeight="1" spans="1:7">
      <c r="A787" s="232">
        <v>2110108</v>
      </c>
      <c r="B787" s="111" t="s">
        <v>619</v>
      </c>
      <c r="C787" s="233"/>
      <c r="D787" s="233"/>
      <c r="E787" s="235"/>
      <c r="F787" s="214"/>
      <c r="G787" s="235"/>
    </row>
    <row r="788" ht="16" customHeight="1" spans="1:7">
      <c r="A788" s="232">
        <v>2110199</v>
      </c>
      <c r="B788" s="111" t="s">
        <v>620</v>
      </c>
      <c r="C788" s="233"/>
      <c r="D788" s="233"/>
      <c r="E788" s="235"/>
      <c r="F788" s="214"/>
      <c r="G788" s="235"/>
    </row>
    <row r="789" ht="16" customHeight="1" spans="1:7">
      <c r="A789" s="232">
        <v>21102</v>
      </c>
      <c r="B789" s="104" t="s">
        <v>621</v>
      </c>
      <c r="C789" s="233"/>
      <c r="D789" s="233"/>
      <c r="E789" s="235"/>
      <c r="F789" s="214"/>
      <c r="G789" s="235"/>
    </row>
    <row r="790" ht="15" customHeight="1" spans="1:7">
      <c r="A790" s="232">
        <v>2110203</v>
      </c>
      <c r="B790" s="111" t="s">
        <v>622</v>
      </c>
      <c r="C790" s="233"/>
      <c r="D790" s="233"/>
      <c r="E790" s="235"/>
      <c r="F790" s="214"/>
      <c r="G790" s="235"/>
    </row>
    <row r="791" ht="15" customHeight="1" spans="1:7">
      <c r="A791" s="232">
        <v>2110204</v>
      </c>
      <c r="B791" s="111" t="s">
        <v>623</v>
      </c>
      <c r="C791" s="233"/>
      <c r="D791" s="233"/>
      <c r="E791" s="235"/>
      <c r="F791" s="214"/>
      <c r="G791" s="235"/>
    </row>
    <row r="792" ht="15" customHeight="1" spans="1:7">
      <c r="A792" s="232">
        <v>2110299</v>
      </c>
      <c r="B792" s="111" t="s">
        <v>624</v>
      </c>
      <c r="C792" s="233"/>
      <c r="D792" s="233"/>
      <c r="E792" s="235"/>
      <c r="F792" s="214"/>
      <c r="G792" s="235"/>
    </row>
    <row r="793" ht="15" customHeight="1" spans="1:7">
      <c r="A793" s="232">
        <v>21103</v>
      </c>
      <c r="B793" s="104" t="s">
        <v>625</v>
      </c>
      <c r="C793" s="233">
        <v>910</v>
      </c>
      <c r="D793" s="233"/>
      <c r="E793" s="234">
        <f>D793/C793*100</f>
        <v>0</v>
      </c>
      <c r="F793" s="214"/>
      <c r="G793" s="235"/>
    </row>
    <row r="794" ht="15" customHeight="1" spans="1:7">
      <c r="A794" s="232">
        <v>2110301</v>
      </c>
      <c r="B794" s="111" t="s">
        <v>626</v>
      </c>
      <c r="C794" s="233"/>
      <c r="D794" s="233"/>
      <c r="E794" s="235"/>
      <c r="F794" s="214"/>
      <c r="G794" s="235"/>
    </row>
    <row r="795" ht="15" customHeight="1" spans="1:7">
      <c r="A795" s="232">
        <v>2110302</v>
      </c>
      <c r="B795" s="111" t="s">
        <v>627</v>
      </c>
      <c r="C795" s="233">
        <v>910</v>
      </c>
      <c r="D795" s="233"/>
      <c r="E795" s="234">
        <f>D795/C795*100</f>
        <v>0</v>
      </c>
      <c r="F795" s="214"/>
      <c r="G795" s="235"/>
    </row>
    <row r="796" ht="15" customHeight="1" spans="1:7">
      <c r="A796" s="232">
        <v>2110303</v>
      </c>
      <c r="B796" s="111" t="s">
        <v>628</v>
      </c>
      <c r="C796" s="233"/>
      <c r="D796" s="233"/>
      <c r="E796" s="235"/>
      <c r="F796" s="214"/>
      <c r="G796" s="235"/>
    </row>
    <row r="797" ht="15" customHeight="1" spans="1:7">
      <c r="A797" s="232">
        <v>2110304</v>
      </c>
      <c r="B797" s="111" t="s">
        <v>629</v>
      </c>
      <c r="C797" s="233"/>
      <c r="D797" s="233"/>
      <c r="E797" s="235"/>
      <c r="F797" s="214"/>
      <c r="G797" s="235"/>
    </row>
    <row r="798" ht="15" customHeight="1" spans="1:7">
      <c r="A798" s="232">
        <v>2110305</v>
      </c>
      <c r="B798" s="111" t="s">
        <v>630</v>
      </c>
      <c r="C798" s="233"/>
      <c r="D798" s="233"/>
      <c r="E798" s="235"/>
      <c r="F798" s="214"/>
      <c r="G798" s="235"/>
    </row>
    <row r="799" ht="15" customHeight="1" spans="1:7">
      <c r="A799" s="232">
        <v>2110306</v>
      </c>
      <c r="B799" s="111" t="s">
        <v>631</v>
      </c>
      <c r="C799" s="233"/>
      <c r="D799" s="233"/>
      <c r="E799" s="235"/>
      <c r="F799" s="214"/>
      <c r="G799" s="235"/>
    </row>
    <row r="800" ht="15" customHeight="1" spans="1:7">
      <c r="A800" s="232">
        <v>2110307</v>
      </c>
      <c r="B800" s="111" t="s">
        <v>632</v>
      </c>
      <c r="C800" s="233"/>
      <c r="D800" s="233"/>
      <c r="E800" s="235"/>
      <c r="F800" s="214"/>
      <c r="G800" s="235"/>
    </row>
    <row r="801" ht="15" customHeight="1" spans="1:7">
      <c r="A801" s="232">
        <v>2110399</v>
      </c>
      <c r="B801" s="111" t="s">
        <v>633</v>
      </c>
      <c r="C801" s="233"/>
      <c r="D801" s="233"/>
      <c r="E801" s="235"/>
      <c r="F801" s="214"/>
      <c r="G801" s="235"/>
    </row>
    <row r="802" ht="15" customHeight="1" spans="1:7">
      <c r="A802" s="232">
        <v>21104</v>
      </c>
      <c r="B802" s="104" t="s">
        <v>634</v>
      </c>
      <c r="C802" s="233">
        <v>12080.685845</v>
      </c>
      <c r="D802" s="233">
        <f>SUM(D803:D808)</f>
        <v>8268</v>
      </c>
      <c r="E802" s="234">
        <f>D802/C802*100</f>
        <v>68.4398229213285</v>
      </c>
      <c r="F802" s="214">
        <v>585</v>
      </c>
      <c r="G802" s="234">
        <f>(D802-F802)/F802*100</f>
        <v>1313.33333333333</v>
      </c>
    </row>
    <row r="803" ht="15" customHeight="1" spans="1:7">
      <c r="A803" s="232">
        <v>2110401</v>
      </c>
      <c r="B803" s="111" t="s">
        <v>635</v>
      </c>
      <c r="C803" s="233">
        <v>11249.685845</v>
      </c>
      <c r="D803" s="233">
        <v>7887</v>
      </c>
      <c r="E803" s="234">
        <f>D803/C803*100</f>
        <v>70.1086244422144</v>
      </c>
      <c r="F803" s="214">
        <v>383</v>
      </c>
      <c r="G803" s="234">
        <f>(D803-F803)/F803*100</f>
        <v>1959.26892950392</v>
      </c>
    </row>
    <row r="804" ht="15" customHeight="1" spans="1:7">
      <c r="A804" s="232" t="s">
        <v>636</v>
      </c>
      <c r="B804" s="111" t="s">
        <v>637</v>
      </c>
      <c r="C804" s="233">
        <v>345</v>
      </c>
      <c r="D804" s="233">
        <v>45</v>
      </c>
      <c r="E804" s="234">
        <f>D804/C804*100</f>
        <v>13.0434782608696</v>
      </c>
      <c r="F804" s="214">
        <v>50</v>
      </c>
      <c r="G804" s="234">
        <f>(D804-F804)/F804*100</f>
        <v>-10</v>
      </c>
    </row>
    <row r="805" ht="15" customHeight="1" spans="1:7">
      <c r="A805" s="232">
        <v>2110404</v>
      </c>
      <c r="B805" s="111" t="s">
        <v>638</v>
      </c>
      <c r="C805" s="233"/>
      <c r="D805" s="233"/>
      <c r="E805" s="235"/>
      <c r="F805" s="214"/>
      <c r="G805" s="235"/>
    </row>
    <row r="806" ht="15" customHeight="1" spans="1:7">
      <c r="A806" s="232">
        <v>2110405</v>
      </c>
      <c r="B806" s="111" t="s">
        <v>639</v>
      </c>
      <c r="C806" s="233">
        <v>150</v>
      </c>
      <c r="D806" s="233"/>
      <c r="E806" s="234">
        <f>D806/C806*100</f>
        <v>0</v>
      </c>
      <c r="F806" s="214"/>
      <c r="G806" s="235"/>
    </row>
    <row r="807" ht="15" customHeight="1" spans="1:7">
      <c r="A807" s="232">
        <v>2110406</v>
      </c>
      <c r="B807" s="111" t="s">
        <v>640</v>
      </c>
      <c r="C807" s="233">
        <v>336</v>
      </c>
      <c r="D807" s="233">
        <v>336</v>
      </c>
      <c r="E807" s="234">
        <f>D807/C807*100</f>
        <v>100</v>
      </c>
      <c r="F807" s="214">
        <v>123</v>
      </c>
      <c r="G807" s="234">
        <f>(D807-F807)/F807*100</f>
        <v>173.170731707317</v>
      </c>
    </row>
    <row r="808" ht="15" customHeight="1" spans="1:7">
      <c r="A808" s="232">
        <v>2110499</v>
      </c>
      <c r="B808" s="111" t="s">
        <v>641</v>
      </c>
      <c r="C808" s="233"/>
      <c r="D808" s="233"/>
      <c r="E808" s="235"/>
      <c r="F808" s="214"/>
      <c r="G808" s="235"/>
    </row>
    <row r="809" ht="15" customHeight="1" spans="1:7">
      <c r="A809" s="232">
        <v>21105</v>
      </c>
      <c r="B809" s="240" t="s">
        <v>642</v>
      </c>
      <c r="C809" s="233">
        <v>297.064842</v>
      </c>
      <c r="D809" s="233">
        <f>SUM(D810:D815)</f>
        <v>197</v>
      </c>
      <c r="E809" s="234">
        <f>D809/C809*100</f>
        <v>66.3154881182473</v>
      </c>
      <c r="F809" s="214">
        <v>37</v>
      </c>
      <c r="G809" s="234">
        <f>(D809-F809)/F809*100</f>
        <v>432.432432432432</v>
      </c>
    </row>
    <row r="810" ht="15" customHeight="1" spans="1:7">
      <c r="A810" s="232" t="s">
        <v>643</v>
      </c>
      <c r="B810" s="111" t="s">
        <v>644</v>
      </c>
      <c r="C810" s="233">
        <v>297.064842</v>
      </c>
      <c r="D810" s="233">
        <v>197</v>
      </c>
      <c r="E810" s="234">
        <f>D810/C810*100</f>
        <v>66.3154881182473</v>
      </c>
      <c r="F810" s="214">
        <v>37</v>
      </c>
      <c r="G810" s="234">
        <f>(D810-F810)/F810*100</f>
        <v>432.432432432432</v>
      </c>
    </row>
    <row r="811" ht="15" customHeight="1" spans="1:7">
      <c r="A811" s="232">
        <v>2110502</v>
      </c>
      <c r="B811" s="111" t="s">
        <v>645</v>
      </c>
      <c r="C811" s="233"/>
      <c r="D811" s="233"/>
      <c r="E811" s="235"/>
      <c r="F811" s="214"/>
      <c r="G811" s="235"/>
    </row>
    <row r="812" ht="15" customHeight="1" spans="1:7">
      <c r="A812" s="232">
        <v>2110503</v>
      </c>
      <c r="B812" s="111" t="s">
        <v>646</v>
      </c>
      <c r="C812" s="233"/>
      <c r="D812" s="233"/>
      <c r="E812" s="235"/>
      <c r="F812" s="214"/>
      <c r="G812" s="235"/>
    </row>
    <row r="813" ht="15" customHeight="1" spans="1:7">
      <c r="A813" s="232">
        <v>2110506</v>
      </c>
      <c r="B813" s="111" t="s">
        <v>647</v>
      </c>
      <c r="C813" s="233"/>
      <c r="D813" s="233"/>
      <c r="E813" s="235"/>
      <c r="F813" s="214"/>
      <c r="G813" s="235"/>
    </row>
    <row r="814" ht="15" customHeight="1" spans="1:7">
      <c r="A814" s="232">
        <v>2110507</v>
      </c>
      <c r="B814" s="111" t="s">
        <v>648</v>
      </c>
      <c r="C814" s="233"/>
      <c r="D814" s="233"/>
      <c r="E814" s="235"/>
      <c r="F814" s="214"/>
      <c r="G814" s="235"/>
    </row>
    <row r="815" ht="15" customHeight="1" spans="1:7">
      <c r="A815" s="232">
        <v>2110599</v>
      </c>
      <c r="B815" s="111" t="s">
        <v>649</v>
      </c>
      <c r="C815" s="233"/>
      <c r="D815" s="233"/>
      <c r="E815" s="235"/>
      <c r="F815" s="214"/>
      <c r="G815" s="235"/>
    </row>
    <row r="816" ht="15" customHeight="1" spans="1:7">
      <c r="A816" s="212">
        <v>21107</v>
      </c>
      <c r="B816" s="240" t="s">
        <v>650</v>
      </c>
      <c r="C816" s="233"/>
      <c r="D816" s="233"/>
      <c r="E816" s="235"/>
      <c r="F816" s="214"/>
      <c r="G816" s="235"/>
    </row>
    <row r="817" ht="15" customHeight="1" spans="1:7">
      <c r="A817" s="212">
        <v>2110704</v>
      </c>
      <c r="B817" s="212" t="s">
        <v>651</v>
      </c>
      <c r="C817" s="233"/>
      <c r="D817" s="233"/>
      <c r="E817" s="235"/>
      <c r="F817" s="214"/>
      <c r="G817" s="235"/>
    </row>
    <row r="818" ht="15" customHeight="1" spans="1:7">
      <c r="A818" s="212">
        <v>2110799</v>
      </c>
      <c r="B818" s="212" t="s">
        <v>652</v>
      </c>
      <c r="C818" s="233"/>
      <c r="D818" s="233"/>
      <c r="E818" s="235"/>
      <c r="F818" s="214"/>
      <c r="G818" s="235"/>
    </row>
    <row r="819" ht="15" customHeight="1" spans="1:7">
      <c r="A819" s="212">
        <v>21108</v>
      </c>
      <c r="B819" s="240" t="s">
        <v>653</v>
      </c>
      <c r="C819" s="233"/>
      <c r="D819" s="233"/>
      <c r="E819" s="235"/>
      <c r="F819" s="214"/>
      <c r="G819" s="235"/>
    </row>
    <row r="820" ht="15" customHeight="1" spans="1:7">
      <c r="A820" s="212">
        <v>2110804</v>
      </c>
      <c r="B820" s="212" t="s">
        <v>654</v>
      </c>
      <c r="C820" s="233"/>
      <c r="D820" s="233"/>
      <c r="E820" s="235"/>
      <c r="F820" s="214"/>
      <c r="G820" s="235"/>
    </row>
    <row r="821" ht="15" customHeight="1" spans="1:7">
      <c r="A821" s="212">
        <v>2110899</v>
      </c>
      <c r="B821" s="212" t="s">
        <v>655</v>
      </c>
      <c r="C821" s="233"/>
      <c r="D821" s="233"/>
      <c r="E821" s="235"/>
      <c r="F821" s="214"/>
      <c r="G821" s="235"/>
    </row>
    <row r="822" ht="15" customHeight="1" spans="1:7">
      <c r="A822" s="212">
        <v>21109</v>
      </c>
      <c r="B822" s="240" t="s">
        <v>656</v>
      </c>
      <c r="C822" s="233"/>
      <c r="D822" s="233"/>
      <c r="E822" s="235"/>
      <c r="F822" s="214"/>
      <c r="G822" s="235"/>
    </row>
    <row r="823" ht="15" customHeight="1" spans="1:7">
      <c r="A823" s="212">
        <v>2110901</v>
      </c>
      <c r="B823" s="212" t="s">
        <v>657</v>
      </c>
      <c r="C823" s="233"/>
      <c r="D823" s="233"/>
      <c r="E823" s="235"/>
      <c r="F823" s="214"/>
      <c r="G823" s="235"/>
    </row>
    <row r="824" ht="15" customHeight="1" spans="1:7">
      <c r="A824" s="212">
        <v>21110</v>
      </c>
      <c r="B824" s="240" t="s">
        <v>658</v>
      </c>
      <c r="C824" s="233"/>
      <c r="D824" s="233"/>
      <c r="E824" s="235"/>
      <c r="F824" s="214"/>
      <c r="G824" s="235"/>
    </row>
    <row r="825" ht="15" customHeight="1" spans="1:7">
      <c r="A825" s="212">
        <v>2111001</v>
      </c>
      <c r="B825" s="212" t="s">
        <v>659</v>
      </c>
      <c r="C825" s="233"/>
      <c r="D825" s="233"/>
      <c r="E825" s="235"/>
      <c r="F825" s="214"/>
      <c r="G825" s="235"/>
    </row>
    <row r="826" ht="15" customHeight="1" spans="1:7">
      <c r="A826" s="232">
        <v>21111</v>
      </c>
      <c r="B826" s="104" t="s">
        <v>660</v>
      </c>
      <c r="C826" s="233">
        <v>287.018</v>
      </c>
      <c r="D826" s="233">
        <f>SUM(D827:D831)</f>
        <v>200</v>
      </c>
      <c r="E826" s="234">
        <f>D826/C826*100</f>
        <v>69.6820408476123</v>
      </c>
      <c r="F826" s="214">
        <v>188</v>
      </c>
      <c r="G826" s="234">
        <f>(D826-F826)/F826*100</f>
        <v>6.38297872340426</v>
      </c>
    </row>
    <row r="827" ht="15" customHeight="1" spans="1:7">
      <c r="A827" s="232">
        <v>2111101</v>
      </c>
      <c r="B827" s="111" t="s">
        <v>661</v>
      </c>
      <c r="C827" s="233"/>
      <c r="D827" s="233"/>
      <c r="E827" s="235"/>
      <c r="F827" s="214"/>
      <c r="G827" s="235"/>
    </row>
    <row r="828" ht="15" customHeight="1" spans="1:7">
      <c r="A828" s="232">
        <v>2111102</v>
      </c>
      <c r="B828" s="111" t="s">
        <v>662</v>
      </c>
      <c r="C828" s="233"/>
      <c r="D828" s="233"/>
      <c r="E828" s="235"/>
      <c r="F828" s="214"/>
      <c r="G828" s="235"/>
    </row>
    <row r="829" ht="15" customHeight="1" spans="1:7">
      <c r="A829" s="232">
        <v>2111103</v>
      </c>
      <c r="B829" s="111" t="s">
        <v>663</v>
      </c>
      <c r="C829" s="233">
        <v>287.018</v>
      </c>
      <c r="D829" s="233">
        <v>200</v>
      </c>
      <c r="E829" s="234">
        <f>D829/C829*100</f>
        <v>69.6820408476123</v>
      </c>
      <c r="F829" s="214">
        <v>188</v>
      </c>
      <c r="G829" s="234">
        <f>(D829-F829)/F829*100</f>
        <v>6.38297872340426</v>
      </c>
    </row>
    <row r="830" ht="15" customHeight="1" spans="1:7">
      <c r="A830" s="232">
        <v>2111104</v>
      </c>
      <c r="B830" s="111" t="s">
        <v>664</v>
      </c>
      <c r="C830" s="233"/>
      <c r="D830" s="233"/>
      <c r="E830" s="235"/>
      <c r="F830" s="214"/>
      <c r="G830" s="235"/>
    </row>
    <row r="831" ht="15" customHeight="1" spans="1:7">
      <c r="A831" s="232">
        <v>2111199</v>
      </c>
      <c r="B831" s="111" t="s">
        <v>665</v>
      </c>
      <c r="C831" s="233"/>
      <c r="D831" s="233"/>
      <c r="E831" s="235"/>
      <c r="F831" s="214"/>
      <c r="G831" s="235"/>
    </row>
    <row r="832" ht="15" customHeight="1" spans="1:7">
      <c r="A832" s="212">
        <v>21112</v>
      </c>
      <c r="B832" s="240" t="s">
        <v>666</v>
      </c>
      <c r="C832" s="233"/>
      <c r="D832" s="233"/>
      <c r="E832" s="235"/>
      <c r="F832" s="214"/>
      <c r="G832" s="235"/>
    </row>
    <row r="833" ht="15" customHeight="1" spans="1:7">
      <c r="A833" s="212">
        <v>2111201</v>
      </c>
      <c r="B833" s="212" t="s">
        <v>667</v>
      </c>
      <c r="C833" s="233"/>
      <c r="D833" s="233"/>
      <c r="E833" s="235"/>
      <c r="F833" s="214"/>
      <c r="G833" s="235"/>
    </row>
    <row r="834" ht="15" customHeight="1" spans="1:7">
      <c r="A834" s="245">
        <v>2111299</v>
      </c>
      <c r="B834" s="245" t="s">
        <v>668</v>
      </c>
      <c r="C834" s="233"/>
      <c r="D834" s="233"/>
      <c r="E834" s="235"/>
      <c r="F834" s="214"/>
      <c r="G834" s="235"/>
    </row>
    <row r="835" ht="15" customHeight="1" spans="1:7">
      <c r="A835" s="232">
        <v>21113</v>
      </c>
      <c r="B835" s="104" t="s">
        <v>669</v>
      </c>
      <c r="C835" s="233">
        <v>73.51672</v>
      </c>
      <c r="D835" s="233">
        <f>D836</f>
        <v>32</v>
      </c>
      <c r="E835" s="234">
        <f>D835/C835*100</f>
        <v>43.5275131969979</v>
      </c>
      <c r="F835" s="214">
        <v>39</v>
      </c>
      <c r="G835" s="234">
        <f>(D835-F835)/F835*100</f>
        <v>-17.9487179487179</v>
      </c>
    </row>
    <row r="836" ht="15" customHeight="1" spans="1:7">
      <c r="A836" s="232">
        <v>2111301</v>
      </c>
      <c r="B836" s="111" t="s">
        <v>670</v>
      </c>
      <c r="C836" s="233">
        <v>73.51672</v>
      </c>
      <c r="D836" s="233">
        <v>32</v>
      </c>
      <c r="E836" s="234">
        <f>D836/C836*100</f>
        <v>43.5275131969979</v>
      </c>
      <c r="F836" s="214">
        <v>39</v>
      </c>
      <c r="G836" s="234">
        <f>(D836-F836)/F836*100</f>
        <v>-17.9487179487179</v>
      </c>
    </row>
    <row r="837" ht="17" customHeight="1" spans="1:7">
      <c r="A837" s="232">
        <v>21114</v>
      </c>
      <c r="B837" s="104" t="s">
        <v>671</v>
      </c>
      <c r="C837" s="233"/>
      <c r="D837" s="233"/>
      <c r="E837" s="235"/>
      <c r="F837" s="214"/>
      <c r="G837" s="235"/>
    </row>
    <row r="838" ht="17" customHeight="1" spans="1:7">
      <c r="A838" s="232">
        <v>2111401</v>
      </c>
      <c r="B838" s="111" t="s">
        <v>42</v>
      </c>
      <c r="C838" s="233"/>
      <c r="D838" s="233"/>
      <c r="E838" s="235"/>
      <c r="F838" s="214"/>
      <c r="G838" s="235"/>
    </row>
    <row r="839" ht="17" customHeight="1" spans="1:7">
      <c r="A839" s="232">
        <v>2111402</v>
      </c>
      <c r="B839" s="111" t="s">
        <v>43</v>
      </c>
      <c r="C839" s="233"/>
      <c r="D839" s="233"/>
      <c r="E839" s="235"/>
      <c r="F839" s="214"/>
      <c r="G839" s="235"/>
    </row>
    <row r="840" ht="17" customHeight="1" spans="1:7">
      <c r="A840" s="232">
        <v>2111403</v>
      </c>
      <c r="B840" s="111" t="s">
        <v>44</v>
      </c>
      <c r="C840" s="233"/>
      <c r="D840" s="233"/>
      <c r="E840" s="235"/>
      <c r="F840" s="214"/>
      <c r="G840" s="235"/>
    </row>
    <row r="841" ht="17" customHeight="1" spans="1:7">
      <c r="A841" s="232">
        <v>2111406</v>
      </c>
      <c r="B841" s="111" t="s">
        <v>672</v>
      </c>
      <c r="C841" s="233"/>
      <c r="D841" s="233"/>
      <c r="E841" s="235"/>
      <c r="F841" s="214"/>
      <c r="G841" s="235"/>
    </row>
    <row r="842" ht="17" customHeight="1" spans="1:7">
      <c r="A842" s="232">
        <v>2111407</v>
      </c>
      <c r="B842" s="111" t="s">
        <v>673</v>
      </c>
      <c r="C842" s="233"/>
      <c r="D842" s="233"/>
      <c r="E842" s="235"/>
      <c r="F842" s="214"/>
      <c r="G842" s="235"/>
    </row>
    <row r="843" ht="17" customHeight="1" spans="1:7">
      <c r="A843" s="232">
        <v>2111408</v>
      </c>
      <c r="B843" s="111" t="s">
        <v>674</v>
      </c>
      <c r="C843" s="233"/>
      <c r="D843" s="233"/>
      <c r="E843" s="235"/>
      <c r="F843" s="214"/>
      <c r="G843" s="235"/>
    </row>
    <row r="844" ht="17" customHeight="1" spans="1:7">
      <c r="A844" s="232">
        <v>2111411</v>
      </c>
      <c r="B844" s="111" t="s">
        <v>85</v>
      </c>
      <c r="C844" s="233"/>
      <c r="D844" s="233"/>
      <c r="E844" s="235"/>
      <c r="F844" s="214"/>
      <c r="G844" s="235"/>
    </row>
    <row r="845" ht="17" customHeight="1" spans="1:7">
      <c r="A845" s="232">
        <v>2111413</v>
      </c>
      <c r="B845" s="111" t="s">
        <v>675</v>
      </c>
      <c r="C845" s="233"/>
      <c r="D845" s="233"/>
      <c r="E845" s="235"/>
      <c r="F845" s="214"/>
      <c r="G845" s="235"/>
    </row>
    <row r="846" ht="17" customHeight="1" spans="1:7">
      <c r="A846" s="232">
        <v>2111450</v>
      </c>
      <c r="B846" s="111" t="s">
        <v>51</v>
      </c>
      <c r="C846" s="233"/>
      <c r="D846" s="233"/>
      <c r="E846" s="235"/>
      <c r="F846" s="214"/>
      <c r="G846" s="235"/>
    </row>
    <row r="847" ht="17" customHeight="1" spans="1:7">
      <c r="A847" s="232">
        <v>2111499</v>
      </c>
      <c r="B847" s="111" t="s">
        <v>676</v>
      </c>
      <c r="C847" s="233"/>
      <c r="D847" s="233"/>
      <c r="E847" s="235"/>
      <c r="F847" s="214"/>
      <c r="G847" s="235"/>
    </row>
    <row r="848" ht="17" customHeight="1" spans="1:7">
      <c r="A848" s="232">
        <v>21199</v>
      </c>
      <c r="B848" s="104" t="s">
        <v>677</v>
      </c>
      <c r="C848" s="233">
        <v>8</v>
      </c>
      <c r="D848" s="233">
        <f>D849</f>
        <v>8</v>
      </c>
      <c r="E848" s="234">
        <f>D848/C848*100</f>
        <v>100</v>
      </c>
      <c r="F848" s="214">
        <v>42</v>
      </c>
      <c r="G848" s="234">
        <f>(D848-F848)/F848*100</f>
        <v>-80.9523809523809</v>
      </c>
    </row>
    <row r="849" ht="17" customHeight="1" spans="1:7">
      <c r="A849" s="232" t="s">
        <v>678</v>
      </c>
      <c r="B849" s="111" t="s">
        <v>679</v>
      </c>
      <c r="C849" s="233">
        <v>8</v>
      </c>
      <c r="D849" s="233">
        <v>8</v>
      </c>
      <c r="E849" s="234">
        <f>D849/C849*100</f>
        <v>100</v>
      </c>
      <c r="F849" s="214">
        <v>42</v>
      </c>
      <c r="G849" s="234">
        <f>(D849-F849)/F849*100</f>
        <v>-80.9523809523809</v>
      </c>
    </row>
    <row r="850" ht="17" customHeight="1" spans="1:7">
      <c r="A850" s="232">
        <v>212</v>
      </c>
      <c r="B850" s="104" t="s">
        <v>680</v>
      </c>
      <c r="C850" s="233">
        <v>14495.129337</v>
      </c>
      <c r="D850" s="233">
        <f>SUM(D851,D862,D864,D867,D869,D871)</f>
        <v>9502</v>
      </c>
      <c r="E850" s="234">
        <f>D850/C850*100</f>
        <v>65.5530542645478</v>
      </c>
      <c r="F850" s="214">
        <v>11811</v>
      </c>
      <c r="G850" s="234">
        <f>(D850-F850)/F850*100</f>
        <v>-19.5495724324782</v>
      </c>
    </row>
    <row r="851" ht="17" customHeight="1" spans="1:7">
      <c r="A851" s="232">
        <v>21201</v>
      </c>
      <c r="B851" s="104" t="s">
        <v>681</v>
      </c>
      <c r="C851" s="233">
        <v>11155.129337</v>
      </c>
      <c r="D851" s="233">
        <f>SUM(D852:D861)</f>
        <v>6402</v>
      </c>
      <c r="E851" s="234">
        <f>D851/C851*100</f>
        <v>57.3906389302495</v>
      </c>
      <c r="F851" s="214">
        <v>10915</v>
      </c>
      <c r="G851" s="234">
        <f>(D851-F851)/F851*100</f>
        <v>-41.3467704993129</v>
      </c>
    </row>
    <row r="852" ht="18" customHeight="1" spans="1:7">
      <c r="A852" s="232">
        <v>2120101</v>
      </c>
      <c r="B852" s="111" t="s">
        <v>42</v>
      </c>
      <c r="C852" s="233">
        <v>11155.129337</v>
      </c>
      <c r="D852" s="233">
        <v>6402</v>
      </c>
      <c r="E852" s="234">
        <f>D852/C852*100</f>
        <v>57.3906389302495</v>
      </c>
      <c r="F852" s="214">
        <v>10915</v>
      </c>
      <c r="G852" s="234">
        <f>(D852-F852)/F852*100</f>
        <v>-41.3467704993129</v>
      </c>
    </row>
    <row r="853" ht="16" customHeight="1" spans="1:7">
      <c r="A853" s="232">
        <v>2120102</v>
      </c>
      <c r="B853" s="111" t="s">
        <v>43</v>
      </c>
      <c r="C853" s="233"/>
      <c r="D853" s="233"/>
      <c r="E853" s="235"/>
      <c r="F853" s="214"/>
      <c r="G853" s="235"/>
    </row>
    <row r="854" ht="16" customHeight="1" spans="1:7">
      <c r="A854" s="232">
        <v>2120103</v>
      </c>
      <c r="B854" s="111" t="s">
        <v>44</v>
      </c>
      <c r="C854" s="233"/>
      <c r="D854" s="233"/>
      <c r="E854" s="235"/>
      <c r="F854" s="214"/>
      <c r="G854" s="235"/>
    </row>
    <row r="855" ht="16" customHeight="1" spans="1:7">
      <c r="A855" s="232">
        <v>2120104</v>
      </c>
      <c r="B855" s="111" t="s">
        <v>682</v>
      </c>
      <c r="C855" s="233"/>
      <c r="D855" s="233"/>
      <c r="E855" s="235"/>
      <c r="F855" s="214"/>
      <c r="G855" s="235"/>
    </row>
    <row r="856" ht="16" customHeight="1" spans="1:7">
      <c r="A856" s="232">
        <v>2120105</v>
      </c>
      <c r="B856" s="111" t="s">
        <v>683</v>
      </c>
      <c r="C856" s="233"/>
      <c r="D856" s="233"/>
      <c r="E856" s="235"/>
      <c r="F856" s="214"/>
      <c r="G856" s="235"/>
    </row>
    <row r="857" ht="16" customHeight="1" spans="1:7">
      <c r="A857" s="232">
        <v>2120106</v>
      </c>
      <c r="B857" s="111" t="s">
        <v>684</v>
      </c>
      <c r="C857" s="233"/>
      <c r="D857" s="233"/>
      <c r="E857" s="235"/>
      <c r="F857" s="214"/>
      <c r="G857" s="235"/>
    </row>
    <row r="858" ht="16" customHeight="1" spans="1:7">
      <c r="A858" s="232">
        <v>2120107</v>
      </c>
      <c r="B858" s="111" t="s">
        <v>685</v>
      </c>
      <c r="C858" s="233"/>
      <c r="D858" s="233"/>
      <c r="E858" s="235"/>
      <c r="F858" s="214"/>
      <c r="G858" s="235"/>
    </row>
    <row r="859" ht="16" customHeight="1" spans="1:7">
      <c r="A859" s="232">
        <v>2120109</v>
      </c>
      <c r="B859" s="111" t="s">
        <v>686</v>
      </c>
      <c r="C859" s="233"/>
      <c r="D859" s="233"/>
      <c r="E859" s="235"/>
      <c r="F859" s="214"/>
      <c r="G859" s="235"/>
    </row>
    <row r="860" ht="16" customHeight="1" spans="1:7">
      <c r="A860" s="232">
        <v>2120110</v>
      </c>
      <c r="B860" s="111" t="s">
        <v>687</v>
      </c>
      <c r="C860" s="233"/>
      <c r="D860" s="233"/>
      <c r="E860" s="235"/>
      <c r="F860" s="214"/>
      <c r="G860" s="235"/>
    </row>
    <row r="861" ht="16" customHeight="1" spans="1:7">
      <c r="A861" s="232">
        <v>2120199</v>
      </c>
      <c r="B861" s="111" t="s">
        <v>688</v>
      </c>
      <c r="C861" s="233"/>
      <c r="D861" s="233"/>
      <c r="E861" s="235"/>
      <c r="F861" s="214"/>
      <c r="G861" s="235"/>
    </row>
    <row r="862" ht="16" customHeight="1" spans="1:7">
      <c r="A862" s="232">
        <v>21202</v>
      </c>
      <c r="B862" s="104" t="s">
        <v>689</v>
      </c>
      <c r="C862" s="233"/>
      <c r="D862" s="233"/>
      <c r="E862" s="235"/>
      <c r="F862" s="214"/>
      <c r="G862" s="235"/>
    </row>
    <row r="863" ht="16" customHeight="1" spans="1:7">
      <c r="A863" s="232" t="s">
        <v>690</v>
      </c>
      <c r="B863" s="111" t="s">
        <v>691</v>
      </c>
      <c r="C863" s="233"/>
      <c r="D863" s="233"/>
      <c r="E863" s="235"/>
      <c r="F863" s="214"/>
      <c r="G863" s="235"/>
    </row>
    <row r="864" ht="17" customHeight="1" spans="1:7">
      <c r="A864" s="232">
        <v>21203</v>
      </c>
      <c r="B864" s="104" t="s">
        <v>692</v>
      </c>
      <c r="C864" s="233">
        <v>240</v>
      </c>
      <c r="D864" s="233"/>
      <c r="E864" s="234">
        <f>D864/C864*100</f>
        <v>0</v>
      </c>
      <c r="F864" s="214"/>
      <c r="G864" s="235"/>
    </row>
    <row r="865" ht="17" customHeight="1" spans="1:7">
      <c r="A865" s="232">
        <v>2120303</v>
      </c>
      <c r="B865" s="111" t="s">
        <v>693</v>
      </c>
      <c r="C865" s="233"/>
      <c r="D865" s="233"/>
      <c r="E865" s="235"/>
      <c r="F865" s="214"/>
      <c r="G865" s="235"/>
    </row>
    <row r="866" ht="17" customHeight="1" spans="1:7">
      <c r="A866" s="232">
        <v>2120399</v>
      </c>
      <c r="B866" s="111" t="s">
        <v>694</v>
      </c>
      <c r="C866" s="233">
        <v>240</v>
      </c>
      <c r="D866" s="233"/>
      <c r="E866" s="234">
        <f>D866/C866*100</f>
        <v>0</v>
      </c>
      <c r="F866" s="214"/>
      <c r="G866" s="235"/>
    </row>
    <row r="867" ht="17" customHeight="1" spans="1:7">
      <c r="A867" s="232">
        <v>21205</v>
      </c>
      <c r="B867" s="104" t="s">
        <v>695</v>
      </c>
      <c r="C867" s="233"/>
      <c r="D867" s="233"/>
      <c r="E867" s="235"/>
      <c r="F867" s="214"/>
      <c r="G867" s="235"/>
    </row>
    <row r="868" ht="17" customHeight="1" spans="1:7">
      <c r="A868" s="232">
        <v>2120501</v>
      </c>
      <c r="B868" s="111" t="s">
        <v>696</v>
      </c>
      <c r="C868" s="233"/>
      <c r="D868" s="233"/>
      <c r="E868" s="235"/>
      <c r="F868" s="214"/>
      <c r="G868" s="235"/>
    </row>
    <row r="869" ht="17" customHeight="1" spans="1:7">
      <c r="A869" s="232">
        <v>21206</v>
      </c>
      <c r="B869" s="104" t="s">
        <v>697</v>
      </c>
      <c r="C869" s="233"/>
      <c r="D869" s="233"/>
      <c r="E869" s="235"/>
      <c r="F869" s="214"/>
      <c r="G869" s="235"/>
    </row>
    <row r="870" ht="17" customHeight="1" spans="1:7">
      <c r="A870" s="232">
        <v>2120601</v>
      </c>
      <c r="B870" s="111" t="s">
        <v>698</v>
      </c>
      <c r="C870" s="233"/>
      <c r="D870" s="233"/>
      <c r="E870" s="235"/>
      <c r="F870" s="214"/>
      <c r="G870" s="235"/>
    </row>
    <row r="871" ht="17" customHeight="1" spans="1:7">
      <c r="A871" s="232">
        <v>21299</v>
      </c>
      <c r="B871" s="104" t="s">
        <v>699</v>
      </c>
      <c r="C871" s="233">
        <v>3100</v>
      </c>
      <c r="D871" s="233">
        <f>D872</f>
        <v>3100</v>
      </c>
      <c r="E871" s="234">
        <f>D871/C871*100</f>
        <v>100</v>
      </c>
      <c r="F871" s="214"/>
      <c r="G871" s="235"/>
    </row>
    <row r="872" ht="17" customHeight="1" spans="1:7">
      <c r="A872" s="232">
        <v>2129999</v>
      </c>
      <c r="B872" s="111" t="s">
        <v>700</v>
      </c>
      <c r="C872" s="233">
        <v>3100</v>
      </c>
      <c r="D872" s="233">
        <v>3100</v>
      </c>
      <c r="E872" s="234">
        <f>D872/C872*100</f>
        <v>100</v>
      </c>
      <c r="F872" s="214"/>
      <c r="G872" s="235"/>
    </row>
    <row r="873" ht="16" customHeight="1" spans="1:7">
      <c r="A873" s="232">
        <v>213</v>
      </c>
      <c r="B873" s="104" t="s">
        <v>701</v>
      </c>
      <c r="C873" s="233">
        <v>90532.574197</v>
      </c>
      <c r="D873" s="233">
        <f>SUM(D874,D900,D923,D951,D962,D969,D975,D978)</f>
        <v>60280</v>
      </c>
      <c r="E873" s="234">
        <f>D873/C873*100</f>
        <v>66.5837689192732</v>
      </c>
      <c r="F873" s="214">
        <v>101774</v>
      </c>
      <c r="G873" s="234">
        <f>(D873-F873)/F873*100</f>
        <v>-40.7707272977381</v>
      </c>
    </row>
    <row r="874" ht="16" customHeight="1" spans="1:7">
      <c r="A874" s="232">
        <v>21301</v>
      </c>
      <c r="B874" s="104" t="s">
        <v>702</v>
      </c>
      <c r="C874" s="233">
        <v>33623.979912</v>
      </c>
      <c r="D874" s="233">
        <f>SUM(D875:D899)</f>
        <v>20464</v>
      </c>
      <c r="E874" s="234">
        <f>D874/C874*100</f>
        <v>60.8613259154864</v>
      </c>
      <c r="F874" s="214">
        <v>43504</v>
      </c>
      <c r="G874" s="234">
        <f>(D874-F874)/F874*100</f>
        <v>-52.9606472968003</v>
      </c>
    </row>
    <row r="875" ht="16" customHeight="1" spans="1:7">
      <c r="A875" s="232">
        <v>2130101</v>
      </c>
      <c r="B875" s="111" t="s">
        <v>42</v>
      </c>
      <c r="C875" s="233">
        <v>5240.963349</v>
      </c>
      <c r="D875" s="233">
        <v>2498</v>
      </c>
      <c r="E875" s="234">
        <f>D875/C875*100</f>
        <v>47.6629931113071</v>
      </c>
      <c r="F875" s="214">
        <v>1645</v>
      </c>
      <c r="G875" s="234">
        <f>(D875-F875)/F875*100</f>
        <v>51.854103343465</v>
      </c>
    </row>
    <row r="876" ht="15" customHeight="1" spans="1:7">
      <c r="A876" s="232">
        <v>2130102</v>
      </c>
      <c r="B876" s="111" t="s">
        <v>43</v>
      </c>
      <c r="C876" s="233"/>
      <c r="D876" s="233"/>
      <c r="E876" s="235"/>
      <c r="F876" s="214"/>
      <c r="G876" s="235"/>
    </row>
    <row r="877" ht="15" customHeight="1" spans="1:7">
      <c r="A877" s="232">
        <v>2130103</v>
      </c>
      <c r="B877" s="111" t="s">
        <v>44</v>
      </c>
      <c r="C877" s="233"/>
      <c r="D877" s="233"/>
      <c r="E877" s="235"/>
      <c r="F877" s="214"/>
      <c r="G877" s="235"/>
    </row>
    <row r="878" ht="15" customHeight="1" spans="1:7">
      <c r="A878" s="232">
        <v>2130104</v>
      </c>
      <c r="B878" s="111" t="s">
        <v>51</v>
      </c>
      <c r="C878" s="233">
        <v>979</v>
      </c>
      <c r="D878" s="233">
        <v>979</v>
      </c>
      <c r="E878" s="234">
        <f>D878/C878*100</f>
        <v>100</v>
      </c>
      <c r="F878" s="214">
        <v>1247</v>
      </c>
      <c r="G878" s="234">
        <f>(D878-F878)/F878*100</f>
        <v>-21.4915797914996</v>
      </c>
    </row>
    <row r="879" ht="15" customHeight="1" spans="1:7">
      <c r="A879" s="232">
        <v>2130105</v>
      </c>
      <c r="B879" s="111" t="s">
        <v>703</v>
      </c>
      <c r="C879" s="233"/>
      <c r="D879" s="233"/>
      <c r="E879" s="235"/>
      <c r="F879" s="214"/>
      <c r="G879" s="235"/>
    </row>
    <row r="880" ht="15" customHeight="1" spans="1:7">
      <c r="A880" s="232">
        <v>2130106</v>
      </c>
      <c r="B880" s="111" t="s">
        <v>704</v>
      </c>
      <c r="C880" s="233"/>
      <c r="D880" s="233"/>
      <c r="E880" s="235"/>
      <c r="F880" s="214"/>
      <c r="G880" s="235"/>
    </row>
    <row r="881" ht="15" customHeight="1" spans="1:7">
      <c r="A881" s="232">
        <v>2130108</v>
      </c>
      <c r="B881" s="111" t="s">
        <v>705</v>
      </c>
      <c r="C881" s="233">
        <v>639.322648</v>
      </c>
      <c r="D881" s="233">
        <v>280</v>
      </c>
      <c r="E881" s="234">
        <f>D881/C881*100</f>
        <v>43.796352417035</v>
      </c>
      <c r="F881" s="214">
        <v>210</v>
      </c>
      <c r="G881" s="234">
        <f>(D881-F881)/F881*100</f>
        <v>33.3333333333333</v>
      </c>
    </row>
    <row r="882" ht="15" customHeight="1" spans="1:7">
      <c r="A882" s="232">
        <v>2130109</v>
      </c>
      <c r="B882" s="111" t="s">
        <v>706</v>
      </c>
      <c r="C882" s="233"/>
      <c r="D882" s="233"/>
      <c r="E882" s="235"/>
      <c r="F882" s="214"/>
      <c r="G882" s="235"/>
    </row>
    <row r="883" ht="15" customHeight="1" spans="1:7">
      <c r="A883" s="232">
        <v>2130110</v>
      </c>
      <c r="B883" s="111" t="s">
        <v>707</v>
      </c>
      <c r="C883" s="233"/>
      <c r="D883" s="233"/>
      <c r="E883" s="235"/>
      <c r="F883" s="214"/>
      <c r="G883" s="235"/>
    </row>
    <row r="884" ht="15" customHeight="1" spans="1:7">
      <c r="A884" s="232">
        <v>2130111</v>
      </c>
      <c r="B884" s="111" t="s">
        <v>708</v>
      </c>
      <c r="C884" s="233">
        <v>5</v>
      </c>
      <c r="D884" s="233">
        <v>5</v>
      </c>
      <c r="E884" s="234">
        <f>D884/C884*100</f>
        <v>100</v>
      </c>
      <c r="F884" s="214"/>
      <c r="G884" s="235"/>
    </row>
    <row r="885" ht="15" customHeight="1" spans="1:7">
      <c r="A885" s="232">
        <v>2130112</v>
      </c>
      <c r="B885" s="111" t="s">
        <v>709</v>
      </c>
      <c r="C885" s="233"/>
      <c r="D885" s="233"/>
      <c r="E885" s="235"/>
      <c r="F885" s="214"/>
      <c r="G885" s="235"/>
    </row>
    <row r="886" ht="15" customHeight="1" spans="1:7">
      <c r="A886" s="232">
        <v>2130114</v>
      </c>
      <c r="B886" s="111" t="s">
        <v>710</v>
      </c>
      <c r="C886" s="233"/>
      <c r="D886" s="233"/>
      <c r="E886" s="235"/>
      <c r="F886" s="214"/>
      <c r="G886" s="235"/>
    </row>
    <row r="887" ht="15" customHeight="1" spans="1:7">
      <c r="A887" s="232">
        <v>2130119</v>
      </c>
      <c r="B887" s="111" t="s">
        <v>711</v>
      </c>
      <c r="C887" s="233"/>
      <c r="D887" s="233"/>
      <c r="E887" s="235"/>
      <c r="F887" s="214"/>
      <c r="G887" s="235"/>
    </row>
    <row r="888" ht="15" customHeight="1" spans="1:7">
      <c r="A888" s="232">
        <v>2130120</v>
      </c>
      <c r="B888" s="111" t="s">
        <v>712</v>
      </c>
      <c r="C888" s="233">
        <v>7089</v>
      </c>
      <c r="D888" s="233">
        <v>7089</v>
      </c>
      <c r="E888" s="234">
        <f>D888/C888*100</f>
        <v>100</v>
      </c>
      <c r="F888" s="214">
        <v>8302</v>
      </c>
      <c r="G888" s="234">
        <f>(D888-F888)/F888*100</f>
        <v>-14.6109371235847</v>
      </c>
    </row>
    <row r="889" ht="15" customHeight="1" spans="1:7">
      <c r="A889" s="232">
        <v>2130121</v>
      </c>
      <c r="B889" s="111" t="s">
        <v>713</v>
      </c>
      <c r="C889" s="233"/>
      <c r="D889" s="233"/>
      <c r="E889" s="235"/>
      <c r="F889" s="214"/>
      <c r="G889" s="235"/>
    </row>
    <row r="890" ht="15" customHeight="1" spans="1:7">
      <c r="A890" s="232">
        <v>2130122</v>
      </c>
      <c r="B890" s="111" t="s">
        <v>714</v>
      </c>
      <c r="C890" s="233">
        <v>7511.689217</v>
      </c>
      <c r="D890" s="233">
        <v>5390</v>
      </c>
      <c r="E890" s="234">
        <f>D890/C890*100</f>
        <v>71.7548322926044</v>
      </c>
      <c r="F890" s="214">
        <v>4019</v>
      </c>
      <c r="G890" s="234">
        <f>(D890-F890)/F890*100</f>
        <v>34.1129634237372</v>
      </c>
    </row>
    <row r="891" ht="15" customHeight="1" spans="1:7">
      <c r="A891" s="232" t="s">
        <v>715</v>
      </c>
      <c r="B891" s="111" t="s">
        <v>716</v>
      </c>
      <c r="C891" s="233">
        <v>1873.52</v>
      </c>
      <c r="D891" s="233">
        <v>1298</v>
      </c>
      <c r="E891" s="234">
        <f>D891/C891*100</f>
        <v>69.2813527477689</v>
      </c>
      <c r="F891" s="214">
        <v>814</v>
      </c>
      <c r="G891" s="234">
        <f>(D891-F891)/F891*100</f>
        <v>59.4594594594595</v>
      </c>
    </row>
    <row r="892" ht="15" customHeight="1" spans="1:7">
      <c r="A892" s="232" t="s">
        <v>717</v>
      </c>
      <c r="B892" s="111" t="s">
        <v>718</v>
      </c>
      <c r="C892" s="233"/>
      <c r="D892" s="233"/>
      <c r="E892" s="235"/>
      <c r="F892" s="214"/>
      <c r="G892" s="235"/>
    </row>
    <row r="893" ht="15" customHeight="1" spans="1:7">
      <c r="A893" s="232" t="s">
        <v>719</v>
      </c>
      <c r="B893" s="111" t="s">
        <v>720</v>
      </c>
      <c r="C893" s="233">
        <v>243.572</v>
      </c>
      <c r="D893" s="233">
        <v>138</v>
      </c>
      <c r="E893" s="234">
        <f>D893/C893*100</f>
        <v>56.6567585765195</v>
      </c>
      <c r="F893" s="214">
        <v>1174</v>
      </c>
      <c r="G893" s="234">
        <f>(D893-F893)/F893*100</f>
        <v>-88.2453151618399</v>
      </c>
    </row>
    <row r="894" ht="15" customHeight="1" spans="1:7">
      <c r="A894" s="232">
        <v>2130135</v>
      </c>
      <c r="B894" s="111" t="s">
        <v>721</v>
      </c>
      <c r="C894" s="233">
        <v>1547.289965</v>
      </c>
      <c r="D894" s="233">
        <v>292</v>
      </c>
      <c r="E894" s="234">
        <f>D894/C894*100</f>
        <v>18.8717051493319</v>
      </c>
      <c r="F894" s="214">
        <v>703</v>
      </c>
      <c r="G894" s="234">
        <f>(D894-F894)/F894*100</f>
        <v>-58.4637268847795</v>
      </c>
    </row>
    <row r="895" ht="15" customHeight="1" spans="1:7">
      <c r="A895" s="232">
        <v>2130142</v>
      </c>
      <c r="B895" s="111" t="s">
        <v>722</v>
      </c>
      <c r="C895" s="233"/>
      <c r="D895" s="233"/>
      <c r="E895" s="235"/>
      <c r="F895" s="214"/>
      <c r="G895" s="235"/>
    </row>
    <row r="896" ht="15" customHeight="1" spans="1:7">
      <c r="A896" s="232">
        <v>2130148</v>
      </c>
      <c r="B896" s="111" t="s">
        <v>723</v>
      </c>
      <c r="C896" s="233"/>
      <c r="D896" s="233"/>
      <c r="E896" s="235"/>
      <c r="F896" s="214"/>
      <c r="G896" s="235"/>
    </row>
    <row r="897" ht="15" customHeight="1" spans="1:7">
      <c r="A897" s="232" t="s">
        <v>724</v>
      </c>
      <c r="B897" s="111" t="s">
        <v>725</v>
      </c>
      <c r="C897" s="233">
        <v>25.580485</v>
      </c>
      <c r="D897" s="233">
        <v>10</v>
      </c>
      <c r="E897" s="234">
        <f>D897/C897*100</f>
        <v>39.0923002437209</v>
      </c>
      <c r="F897" s="214">
        <v>8</v>
      </c>
      <c r="G897" s="234">
        <f>(D897-F897)/F897*100</f>
        <v>25</v>
      </c>
    </row>
    <row r="898" ht="15" customHeight="1" spans="1:7">
      <c r="A898" s="232">
        <v>2130153</v>
      </c>
      <c r="B898" s="111" t="s">
        <v>726</v>
      </c>
      <c r="C898" s="233">
        <v>7560.108248</v>
      </c>
      <c r="D898" s="233">
        <v>2368</v>
      </c>
      <c r="E898" s="234">
        <f>D898/C898*100</f>
        <v>31.3223028337782</v>
      </c>
      <c r="F898" s="214">
        <v>24457</v>
      </c>
      <c r="G898" s="234">
        <f>(D898-F898)/F898*100</f>
        <v>-90.3177004538578</v>
      </c>
    </row>
    <row r="899" ht="15" customHeight="1" spans="1:7">
      <c r="A899" s="232">
        <v>2130199</v>
      </c>
      <c r="B899" s="111" t="s">
        <v>727</v>
      </c>
      <c r="C899" s="233">
        <v>908.934</v>
      </c>
      <c r="D899" s="233">
        <v>117</v>
      </c>
      <c r="E899" s="234">
        <f>D899/C899*100</f>
        <v>12.8722217454733</v>
      </c>
      <c r="F899" s="214">
        <v>65</v>
      </c>
      <c r="G899" s="234">
        <f>(D899-F899)/F899*100</f>
        <v>80</v>
      </c>
    </row>
    <row r="900" ht="15" customHeight="1" spans="1:7">
      <c r="A900" s="232">
        <v>21302</v>
      </c>
      <c r="B900" s="104" t="s">
        <v>728</v>
      </c>
      <c r="C900" s="233">
        <v>9403.839115</v>
      </c>
      <c r="D900" s="233">
        <f>SUM(D901:D922)</f>
        <v>5051</v>
      </c>
      <c r="E900" s="234">
        <f>D900/C900*100</f>
        <v>53.7121056435683</v>
      </c>
      <c r="F900" s="214">
        <v>5006</v>
      </c>
      <c r="G900" s="234">
        <f>(D900-F900)/F900*100</f>
        <v>0.898921294446664</v>
      </c>
    </row>
    <row r="901" ht="15" customHeight="1" spans="1:7">
      <c r="A901" s="232">
        <v>2130201</v>
      </c>
      <c r="B901" s="111" t="s">
        <v>42</v>
      </c>
      <c r="C901" s="233">
        <v>1879.167549</v>
      </c>
      <c r="D901" s="233">
        <v>749</v>
      </c>
      <c r="E901" s="234">
        <f>D901/C901*100</f>
        <v>39.85807441165</v>
      </c>
      <c r="F901" s="214">
        <v>176</v>
      </c>
      <c r="G901" s="234">
        <f>(D901-F901)/F901*100</f>
        <v>325.568181818182</v>
      </c>
    </row>
    <row r="902" ht="15" customHeight="1" spans="1:7">
      <c r="A902" s="232">
        <v>2130202</v>
      </c>
      <c r="B902" s="111" t="s">
        <v>43</v>
      </c>
      <c r="C902" s="233"/>
      <c r="D902" s="233"/>
      <c r="E902" s="235"/>
      <c r="F902" s="214"/>
      <c r="G902" s="235"/>
    </row>
    <row r="903" ht="15" customHeight="1" spans="1:7">
      <c r="A903" s="232">
        <v>2130203</v>
      </c>
      <c r="B903" s="111" t="s">
        <v>44</v>
      </c>
      <c r="C903" s="233"/>
      <c r="D903" s="233"/>
      <c r="E903" s="235"/>
      <c r="F903" s="214"/>
      <c r="G903" s="235"/>
    </row>
    <row r="904" ht="15" customHeight="1" spans="1:7">
      <c r="A904" s="232">
        <v>2130204</v>
      </c>
      <c r="B904" s="111" t="s">
        <v>729</v>
      </c>
      <c r="C904" s="233">
        <v>1658.241516</v>
      </c>
      <c r="D904" s="233">
        <v>1655</v>
      </c>
      <c r="E904" s="234">
        <f>D904/C904*100</f>
        <v>99.8045208753536</v>
      </c>
      <c r="F904" s="214">
        <v>2482</v>
      </c>
      <c r="G904" s="234">
        <f>(D904-F904)/F904*100</f>
        <v>-33.3199033037873</v>
      </c>
    </row>
    <row r="905" ht="15" customHeight="1" spans="1:7">
      <c r="A905" s="232">
        <v>2130205</v>
      </c>
      <c r="B905" s="111" t="s">
        <v>730</v>
      </c>
      <c r="C905" s="233">
        <v>298</v>
      </c>
      <c r="D905" s="233">
        <v>68</v>
      </c>
      <c r="E905" s="234">
        <f>D905/C905*100</f>
        <v>22.8187919463087</v>
      </c>
      <c r="F905" s="214">
        <v>374</v>
      </c>
      <c r="G905" s="234">
        <f>(D905-F905)/F905*100</f>
        <v>-81.8181818181818</v>
      </c>
    </row>
    <row r="906" ht="15" customHeight="1" spans="1:7">
      <c r="A906" s="232">
        <v>2130206</v>
      </c>
      <c r="B906" s="111" t="s">
        <v>731</v>
      </c>
      <c r="C906" s="233"/>
      <c r="D906" s="233"/>
      <c r="E906" s="235"/>
      <c r="F906" s="214"/>
      <c r="G906" s="235"/>
    </row>
    <row r="907" ht="15" customHeight="1" spans="1:7">
      <c r="A907" s="232">
        <v>2130207</v>
      </c>
      <c r="B907" s="111" t="s">
        <v>732</v>
      </c>
      <c r="C907" s="233">
        <v>36.3</v>
      </c>
      <c r="D907" s="233"/>
      <c r="E907" s="234">
        <f>D907/C907*100</f>
        <v>0</v>
      </c>
      <c r="F907" s="214"/>
      <c r="G907" s="235"/>
    </row>
    <row r="908" ht="15" customHeight="1" spans="1:7">
      <c r="A908" s="232">
        <v>2130209</v>
      </c>
      <c r="B908" s="111" t="s">
        <v>733</v>
      </c>
      <c r="C908" s="233"/>
      <c r="D908" s="233"/>
      <c r="E908" s="235"/>
      <c r="F908" s="214"/>
      <c r="G908" s="235"/>
    </row>
    <row r="909" ht="15" customHeight="1" spans="1:7">
      <c r="A909" s="232">
        <v>2130211</v>
      </c>
      <c r="B909" s="111" t="s">
        <v>734</v>
      </c>
      <c r="C909" s="233"/>
      <c r="D909" s="233"/>
      <c r="E909" s="235"/>
      <c r="F909" s="214"/>
      <c r="G909" s="235"/>
    </row>
    <row r="910" ht="15" customHeight="1" spans="1:7">
      <c r="A910" s="232">
        <v>2130212</v>
      </c>
      <c r="B910" s="111" t="s">
        <v>735</v>
      </c>
      <c r="C910" s="233"/>
      <c r="D910" s="233"/>
      <c r="E910" s="235"/>
      <c r="F910" s="214"/>
      <c r="G910" s="235"/>
    </row>
    <row r="911" ht="15" customHeight="1" spans="1:7">
      <c r="A911" s="232">
        <v>2130213</v>
      </c>
      <c r="B911" s="111" t="s">
        <v>736</v>
      </c>
      <c r="C911" s="233"/>
      <c r="D911" s="233"/>
      <c r="E911" s="235"/>
      <c r="F911" s="214"/>
      <c r="G911" s="235"/>
    </row>
    <row r="912" ht="15" customHeight="1" spans="1:7">
      <c r="A912" s="232">
        <v>2130217</v>
      </c>
      <c r="B912" s="111" t="s">
        <v>737</v>
      </c>
      <c r="C912" s="233">
        <v>221.09605</v>
      </c>
      <c r="D912" s="233">
        <v>61</v>
      </c>
      <c r="E912" s="234">
        <f>D912/C912*100</f>
        <v>27.5898189949572</v>
      </c>
      <c r="F912" s="214"/>
      <c r="G912" s="235"/>
    </row>
    <row r="913" ht="15" customHeight="1" spans="1:7">
      <c r="A913" s="232">
        <v>2130220</v>
      </c>
      <c r="B913" s="111" t="s">
        <v>738</v>
      </c>
      <c r="C913" s="233"/>
      <c r="D913" s="233"/>
      <c r="E913" s="235"/>
      <c r="F913" s="214"/>
      <c r="G913" s="235"/>
    </row>
    <row r="914" ht="15" customHeight="1" spans="1:7">
      <c r="A914" s="232">
        <v>2130221</v>
      </c>
      <c r="B914" s="111" t="s">
        <v>739</v>
      </c>
      <c r="C914" s="233">
        <v>20</v>
      </c>
      <c r="D914" s="233"/>
      <c r="E914" s="234">
        <f>D914/C914*100</f>
        <v>0</v>
      </c>
      <c r="F914" s="214"/>
      <c r="G914" s="235"/>
    </row>
    <row r="915" ht="15" customHeight="1" spans="1:7">
      <c r="A915" s="232">
        <v>2130223</v>
      </c>
      <c r="B915" s="111" t="s">
        <v>740</v>
      </c>
      <c r="C915" s="233"/>
      <c r="D915" s="233"/>
      <c r="E915" s="235"/>
      <c r="F915" s="214"/>
      <c r="G915" s="235"/>
    </row>
    <row r="916" ht="15" customHeight="1" spans="1:7">
      <c r="A916" s="232">
        <v>2130226</v>
      </c>
      <c r="B916" s="111" t="s">
        <v>741</v>
      </c>
      <c r="C916" s="233"/>
      <c r="D916" s="233"/>
      <c r="E916" s="235"/>
      <c r="F916" s="214"/>
      <c r="G916" s="235"/>
    </row>
    <row r="917" ht="15" customHeight="1" spans="1:7">
      <c r="A917" s="232">
        <v>2130227</v>
      </c>
      <c r="B917" s="111" t="s">
        <v>742</v>
      </c>
      <c r="C917" s="233"/>
      <c r="D917" s="233"/>
      <c r="E917" s="235"/>
      <c r="F917" s="214"/>
      <c r="G917" s="235"/>
    </row>
    <row r="918" ht="15" customHeight="1" spans="1:7">
      <c r="A918" s="232">
        <v>2130234</v>
      </c>
      <c r="B918" s="111" t="s">
        <v>743</v>
      </c>
      <c r="C918" s="233">
        <v>141.381</v>
      </c>
      <c r="D918" s="233">
        <v>61</v>
      </c>
      <c r="E918" s="234">
        <f>D918/C918*100</f>
        <v>43.1458258181792</v>
      </c>
      <c r="F918" s="214">
        <v>104</v>
      </c>
      <c r="G918" s="234">
        <f>(D918-F918)/F918*100</f>
        <v>-41.3461538461538</v>
      </c>
    </row>
    <row r="919" ht="15" customHeight="1" spans="1:7">
      <c r="A919" s="232" t="s">
        <v>744</v>
      </c>
      <c r="B919" s="111" t="s">
        <v>745</v>
      </c>
      <c r="C919" s="233">
        <v>542</v>
      </c>
      <c r="D919" s="233">
        <v>509</v>
      </c>
      <c r="E919" s="234">
        <f>D919/C919*100</f>
        <v>93.9114391143911</v>
      </c>
      <c r="F919" s="214">
        <v>827</v>
      </c>
      <c r="G919" s="234">
        <f>(D919-F919)/F919*100</f>
        <v>-38.4522370012092</v>
      </c>
    </row>
    <row r="920" ht="15" customHeight="1" spans="1:7">
      <c r="A920" s="232">
        <v>2130237</v>
      </c>
      <c r="B920" s="111" t="s">
        <v>709</v>
      </c>
      <c r="C920" s="233"/>
      <c r="D920" s="233"/>
      <c r="E920" s="235"/>
      <c r="F920" s="214"/>
      <c r="G920" s="235"/>
    </row>
    <row r="921" ht="15" customHeight="1" spans="1:7">
      <c r="A921" s="239">
        <v>2130238</v>
      </c>
      <c r="B921" s="212" t="s">
        <v>746</v>
      </c>
      <c r="C921" s="233">
        <v>4353.653</v>
      </c>
      <c r="D921" s="233">
        <v>1794</v>
      </c>
      <c r="E921" s="234">
        <f>D921/C921*100</f>
        <v>41.2067750920893</v>
      </c>
      <c r="F921" s="214">
        <v>777</v>
      </c>
      <c r="G921" s="234">
        <f>(D921-F921)/F921*100</f>
        <v>130.888030888031</v>
      </c>
    </row>
    <row r="922" ht="15" customHeight="1" spans="1:7">
      <c r="A922" s="232">
        <v>2130299</v>
      </c>
      <c r="B922" s="111" t="s">
        <v>747</v>
      </c>
      <c r="C922" s="233">
        <v>254</v>
      </c>
      <c r="D922" s="233">
        <v>154</v>
      </c>
      <c r="E922" s="234">
        <f>D922/C922*100</f>
        <v>60.6299212598425</v>
      </c>
      <c r="F922" s="214">
        <v>153</v>
      </c>
      <c r="G922" s="234">
        <f>(D922-F922)/F922*100</f>
        <v>0.65359477124183</v>
      </c>
    </row>
    <row r="923" ht="15" customHeight="1" spans="1:7">
      <c r="A923" s="232">
        <v>21303</v>
      </c>
      <c r="B923" s="104" t="s">
        <v>748</v>
      </c>
      <c r="C923" s="233">
        <v>11013.609348</v>
      </c>
      <c r="D923" s="233">
        <f>SUM(D924:D950)</f>
        <v>4422</v>
      </c>
      <c r="E923" s="234">
        <f>D923/C923*100</f>
        <v>40.1503254771153</v>
      </c>
      <c r="F923" s="214">
        <v>28092</v>
      </c>
      <c r="G923" s="234">
        <f>(D923-F923)/F923*100</f>
        <v>-84.2588637334472</v>
      </c>
    </row>
    <row r="924" ht="15" customHeight="1" spans="1:7">
      <c r="A924" s="232">
        <v>2130301</v>
      </c>
      <c r="B924" s="111" t="s">
        <v>42</v>
      </c>
      <c r="C924" s="233">
        <v>4955</v>
      </c>
      <c r="D924" s="233">
        <v>1719</v>
      </c>
      <c r="E924" s="234">
        <f>D924/C924*100</f>
        <v>34.6922300706357</v>
      </c>
      <c r="F924" s="214">
        <v>1596</v>
      </c>
      <c r="G924" s="234">
        <f>(D924-F924)/F924*100</f>
        <v>7.70676691729323</v>
      </c>
    </row>
    <row r="925" ht="15" customHeight="1" spans="1:7">
      <c r="A925" s="232">
        <v>2130302</v>
      </c>
      <c r="B925" s="111" t="s">
        <v>43</v>
      </c>
      <c r="C925" s="233"/>
      <c r="D925" s="233"/>
      <c r="E925" s="235"/>
      <c r="F925" s="214"/>
      <c r="G925" s="235"/>
    </row>
    <row r="926" ht="15" customHeight="1" spans="1:7">
      <c r="A926" s="232">
        <v>2130303</v>
      </c>
      <c r="B926" s="111" t="s">
        <v>44</v>
      </c>
      <c r="C926" s="233"/>
      <c r="D926" s="233"/>
      <c r="E926" s="235"/>
      <c r="F926" s="214"/>
      <c r="G926" s="235"/>
    </row>
    <row r="927" ht="15" customHeight="1" spans="1:7">
      <c r="A927" s="232">
        <v>2130304</v>
      </c>
      <c r="B927" s="111" t="s">
        <v>749</v>
      </c>
      <c r="C927" s="233"/>
      <c r="D927" s="233"/>
      <c r="E927" s="235"/>
      <c r="F927" s="214"/>
      <c r="G927" s="235"/>
    </row>
    <row r="928" ht="15" customHeight="1" spans="1:7">
      <c r="A928" s="232" t="s">
        <v>750</v>
      </c>
      <c r="B928" s="111" t="s">
        <v>751</v>
      </c>
      <c r="C928" s="233">
        <v>3668.795531</v>
      </c>
      <c r="D928" s="233">
        <v>1176</v>
      </c>
      <c r="E928" s="234">
        <f>D928/C928*100</f>
        <v>32.054116672985</v>
      </c>
      <c r="F928" s="214">
        <v>24952</v>
      </c>
      <c r="G928" s="234">
        <f>(D928-F928)/F928*100</f>
        <v>-95.286950945816</v>
      </c>
    </row>
    <row r="929" ht="15" customHeight="1" spans="1:7">
      <c r="A929" s="232" t="s">
        <v>752</v>
      </c>
      <c r="B929" s="111" t="s">
        <v>753</v>
      </c>
      <c r="C929" s="233">
        <v>85.118605</v>
      </c>
      <c r="D929" s="233">
        <v>55</v>
      </c>
      <c r="E929" s="234">
        <f>D929/C929*100</f>
        <v>64.6157206171318</v>
      </c>
      <c r="F929" s="214">
        <v>184</v>
      </c>
      <c r="G929" s="234">
        <f>(D929-F929)/F929*100</f>
        <v>-70.1086956521739</v>
      </c>
    </row>
    <row r="930" ht="15" customHeight="1" spans="1:7">
      <c r="A930" s="232">
        <v>2130307</v>
      </c>
      <c r="B930" s="111" t="s">
        <v>754</v>
      </c>
      <c r="C930" s="233"/>
      <c r="D930" s="233"/>
      <c r="E930" s="235"/>
      <c r="F930" s="214"/>
      <c r="G930" s="235"/>
    </row>
    <row r="931" ht="15" customHeight="1" spans="1:7">
      <c r="A931" s="232">
        <v>2130308</v>
      </c>
      <c r="B931" s="111" t="s">
        <v>755</v>
      </c>
      <c r="C931" s="233"/>
      <c r="D931" s="233"/>
      <c r="E931" s="235"/>
      <c r="F931" s="214"/>
      <c r="G931" s="235"/>
    </row>
    <row r="932" ht="15" customHeight="1" spans="1:7">
      <c r="A932" s="232">
        <v>2130309</v>
      </c>
      <c r="B932" s="111" t="s">
        <v>756</v>
      </c>
      <c r="C932" s="233"/>
      <c r="D932" s="233"/>
      <c r="E932" s="235"/>
      <c r="F932" s="214"/>
      <c r="G932" s="235"/>
    </row>
    <row r="933" ht="15" customHeight="1" spans="1:7">
      <c r="A933" s="232">
        <v>2130310</v>
      </c>
      <c r="B933" s="111" t="s">
        <v>757</v>
      </c>
      <c r="C933" s="233"/>
      <c r="D933" s="233"/>
      <c r="E933" s="235"/>
      <c r="F933" s="214"/>
      <c r="G933" s="235"/>
    </row>
    <row r="934" ht="15" customHeight="1" spans="1:7">
      <c r="A934" s="232" t="s">
        <v>758</v>
      </c>
      <c r="B934" s="111" t="s">
        <v>759</v>
      </c>
      <c r="C934" s="233">
        <v>1.5</v>
      </c>
      <c r="D934" s="233"/>
      <c r="E934" s="234">
        <f>D934/C934*100</f>
        <v>0</v>
      </c>
      <c r="F934" s="214"/>
      <c r="G934" s="235"/>
    </row>
    <row r="935" ht="15" customHeight="1" spans="1:7">
      <c r="A935" s="232">
        <v>2130312</v>
      </c>
      <c r="B935" s="111" t="s">
        <v>760</v>
      </c>
      <c r="C935" s="233"/>
      <c r="D935" s="233"/>
      <c r="E935" s="235"/>
      <c r="F935" s="214"/>
      <c r="G935" s="235"/>
    </row>
    <row r="936" ht="15" customHeight="1" spans="1:7">
      <c r="A936" s="232">
        <v>2130313</v>
      </c>
      <c r="B936" s="111" t="s">
        <v>761</v>
      </c>
      <c r="C936" s="233"/>
      <c r="D936" s="233"/>
      <c r="E936" s="235"/>
      <c r="F936" s="214"/>
      <c r="G936" s="235"/>
    </row>
    <row r="937" ht="15" customHeight="1" spans="1:7">
      <c r="A937" s="232">
        <v>2130314</v>
      </c>
      <c r="B937" s="111" t="s">
        <v>762</v>
      </c>
      <c r="C937" s="233">
        <v>100</v>
      </c>
      <c r="D937" s="233">
        <v>40</v>
      </c>
      <c r="E937" s="234">
        <f>D937/C937*100</f>
        <v>40</v>
      </c>
      <c r="F937" s="214"/>
      <c r="G937" s="235"/>
    </row>
    <row r="938" ht="15" customHeight="1" spans="1:7">
      <c r="A938" s="232">
        <v>2130315</v>
      </c>
      <c r="B938" s="111" t="s">
        <v>763</v>
      </c>
      <c r="C938" s="233">
        <v>3</v>
      </c>
      <c r="D938" s="233">
        <v>3</v>
      </c>
      <c r="E938" s="234">
        <f>D938/C938*100</f>
        <v>100</v>
      </c>
      <c r="F938" s="214">
        <v>291</v>
      </c>
      <c r="G938" s="234">
        <f>(D938-F938)/F938*100</f>
        <v>-98.9690721649485</v>
      </c>
    </row>
    <row r="939" ht="15" customHeight="1" spans="1:7">
      <c r="A939" s="232">
        <v>2130316</v>
      </c>
      <c r="B939" s="111" t="s">
        <v>764</v>
      </c>
      <c r="C939" s="233">
        <v>45</v>
      </c>
      <c r="D939" s="233">
        <v>45</v>
      </c>
      <c r="E939" s="234">
        <f>D939/C939*100</f>
        <v>100</v>
      </c>
      <c r="F939" s="214"/>
      <c r="G939" s="235"/>
    </row>
    <row r="940" ht="15" customHeight="1" spans="1:7">
      <c r="A940" s="232">
        <v>2130317</v>
      </c>
      <c r="B940" s="111" t="s">
        <v>765</v>
      </c>
      <c r="C940" s="233"/>
      <c r="D940" s="233"/>
      <c r="E940" s="235"/>
      <c r="F940" s="214"/>
      <c r="G940" s="235"/>
    </row>
    <row r="941" ht="15" customHeight="1" spans="1:7">
      <c r="A941" s="232">
        <v>2130318</v>
      </c>
      <c r="B941" s="111" t="s">
        <v>766</v>
      </c>
      <c r="C941" s="233"/>
      <c r="D941" s="233"/>
      <c r="E941" s="235"/>
      <c r="F941" s="214"/>
      <c r="G941" s="235"/>
    </row>
    <row r="942" ht="15" customHeight="1" spans="1:7">
      <c r="A942" s="232">
        <v>2130319</v>
      </c>
      <c r="B942" s="111" t="s">
        <v>767</v>
      </c>
      <c r="C942" s="233"/>
      <c r="D942" s="233"/>
      <c r="E942" s="235"/>
      <c r="F942" s="214"/>
      <c r="G942" s="235"/>
    </row>
    <row r="943" ht="15" customHeight="1" spans="1:7">
      <c r="A943" s="232">
        <v>2130321</v>
      </c>
      <c r="B943" s="111" t="s">
        <v>768</v>
      </c>
      <c r="C943" s="233"/>
      <c r="D943" s="233"/>
      <c r="E943" s="235"/>
      <c r="F943" s="214"/>
      <c r="G943" s="235"/>
    </row>
    <row r="944" ht="15" customHeight="1" spans="1:7">
      <c r="A944" s="232">
        <v>2130322</v>
      </c>
      <c r="B944" s="111" t="s">
        <v>769</v>
      </c>
      <c r="C944" s="233"/>
      <c r="D944" s="233"/>
      <c r="E944" s="235"/>
      <c r="F944" s="214"/>
      <c r="G944" s="235"/>
    </row>
    <row r="945" ht="15" customHeight="1" spans="1:7">
      <c r="A945" s="232">
        <v>2130333</v>
      </c>
      <c r="B945" s="111" t="s">
        <v>740</v>
      </c>
      <c r="C945" s="233"/>
      <c r="D945" s="233"/>
      <c r="E945" s="235"/>
      <c r="F945" s="214"/>
      <c r="G945" s="235"/>
    </row>
    <row r="946" ht="15" customHeight="1" spans="1:7">
      <c r="A946" s="232">
        <v>2130334</v>
      </c>
      <c r="B946" s="111" t="s">
        <v>770</v>
      </c>
      <c r="C946" s="233"/>
      <c r="D946" s="233"/>
      <c r="E946" s="235"/>
      <c r="F946" s="214"/>
      <c r="G946" s="235"/>
    </row>
    <row r="947" ht="15" customHeight="1" spans="1:7">
      <c r="A947" s="232">
        <v>2130335</v>
      </c>
      <c r="B947" s="212" t="s">
        <v>771</v>
      </c>
      <c r="C947" s="233"/>
      <c r="D947" s="233"/>
      <c r="E947" s="235"/>
      <c r="F947" s="214"/>
      <c r="G947" s="235"/>
    </row>
    <row r="948" ht="15" customHeight="1" spans="1:7">
      <c r="A948" s="232">
        <v>2130336</v>
      </c>
      <c r="B948" s="111" t="s">
        <v>772</v>
      </c>
      <c r="C948" s="233"/>
      <c r="D948" s="233"/>
      <c r="E948" s="235"/>
      <c r="F948" s="214"/>
      <c r="G948" s="235"/>
    </row>
    <row r="949" ht="15" customHeight="1" spans="1:7">
      <c r="A949" s="232">
        <v>2130337</v>
      </c>
      <c r="B949" s="111" t="s">
        <v>773</v>
      </c>
      <c r="C949" s="233"/>
      <c r="D949" s="233"/>
      <c r="E949" s="235"/>
      <c r="F949" s="214"/>
      <c r="G949" s="235"/>
    </row>
    <row r="950" ht="15" customHeight="1" spans="1:7">
      <c r="A950" s="232">
        <v>2130399</v>
      </c>
      <c r="B950" s="111" t="s">
        <v>774</v>
      </c>
      <c r="C950" s="233">
        <v>2155.195212</v>
      </c>
      <c r="D950" s="233">
        <v>1384</v>
      </c>
      <c r="E950" s="234">
        <f>D950/C950*100</f>
        <v>64.2169206897811</v>
      </c>
      <c r="F950" s="214">
        <v>1020</v>
      </c>
      <c r="G950" s="234">
        <f>(D950-F950)/F950*100</f>
        <v>35.6862745098039</v>
      </c>
    </row>
    <row r="951" ht="15" customHeight="1" spans="1:7">
      <c r="A951" s="232">
        <v>21305</v>
      </c>
      <c r="B951" s="104" t="s">
        <v>775</v>
      </c>
      <c r="C951" s="233">
        <v>23098.191584</v>
      </c>
      <c r="D951" s="233">
        <f>SUM(D955:D961)</f>
        <v>19869</v>
      </c>
      <c r="E951" s="234">
        <f>D951/C951*100</f>
        <v>86.0197211878836</v>
      </c>
      <c r="F951" s="214">
        <v>19182</v>
      </c>
      <c r="G951" s="234">
        <f>(D951-F951)/F951*100</f>
        <v>3.58148263997498</v>
      </c>
    </row>
    <row r="952" ht="15" customHeight="1" spans="1:7">
      <c r="A952" s="232">
        <v>2130501</v>
      </c>
      <c r="B952" s="111" t="s">
        <v>42</v>
      </c>
      <c r="C952" s="236"/>
      <c r="D952" s="233"/>
      <c r="E952" s="237"/>
      <c r="F952" s="238"/>
      <c r="G952" s="237"/>
    </row>
    <row r="953" ht="15" customHeight="1" spans="1:7">
      <c r="A953" s="232">
        <v>2130502</v>
      </c>
      <c r="B953" s="111" t="s">
        <v>43</v>
      </c>
      <c r="C953" s="236"/>
      <c r="D953" s="233"/>
      <c r="E953" s="237"/>
      <c r="F953" s="238"/>
      <c r="G953" s="237"/>
    </row>
    <row r="954" ht="15" customHeight="1" spans="1:7">
      <c r="A954" s="232">
        <v>2130503</v>
      </c>
      <c r="B954" s="111" t="s">
        <v>44</v>
      </c>
      <c r="C954" s="236"/>
      <c r="D954" s="233"/>
      <c r="E954" s="237"/>
      <c r="F954" s="238"/>
      <c r="G954" s="237"/>
    </row>
    <row r="955" ht="15" customHeight="1" spans="1:7">
      <c r="A955" s="232" t="s">
        <v>776</v>
      </c>
      <c r="B955" s="111" t="s">
        <v>777</v>
      </c>
      <c r="C955" s="233">
        <v>6039.382258</v>
      </c>
      <c r="D955" s="233">
        <v>3135</v>
      </c>
      <c r="E955" s="234">
        <f>D955/C955*100</f>
        <v>51.9092825403999</v>
      </c>
      <c r="F955" s="214">
        <v>2707</v>
      </c>
      <c r="G955" s="234">
        <f>(D955-F955)/F955*100</f>
        <v>15.810860731437</v>
      </c>
    </row>
    <row r="956" ht="15" customHeight="1" spans="1:7">
      <c r="A956" s="232">
        <v>2130505</v>
      </c>
      <c r="B956" s="111" t="s">
        <v>778</v>
      </c>
      <c r="C956" s="233">
        <v>50</v>
      </c>
      <c r="D956" s="233"/>
      <c r="E956" s="234">
        <f>D956/C956*100</f>
        <v>0</v>
      </c>
      <c r="F956" s="214"/>
      <c r="G956" s="235"/>
    </row>
    <row r="957" ht="15" customHeight="1" spans="1:7">
      <c r="A957" s="232">
        <v>2130506</v>
      </c>
      <c r="B957" s="111" t="s">
        <v>779</v>
      </c>
      <c r="C957" s="233"/>
      <c r="D957" s="233"/>
      <c r="E957" s="235"/>
      <c r="F957" s="214"/>
      <c r="G957" s="235"/>
    </row>
    <row r="958" ht="15" customHeight="1" spans="1:7">
      <c r="A958" s="232">
        <v>2130507</v>
      </c>
      <c r="B958" s="111" t="s">
        <v>780</v>
      </c>
      <c r="C958" s="233"/>
      <c r="D958" s="233"/>
      <c r="E958" s="235"/>
      <c r="F958" s="214"/>
      <c r="G958" s="235"/>
    </row>
    <row r="959" ht="15" customHeight="1" spans="1:7">
      <c r="A959" s="232">
        <v>2130508</v>
      </c>
      <c r="B959" s="111" t="s">
        <v>781</v>
      </c>
      <c r="C959" s="233"/>
      <c r="D959" s="233"/>
      <c r="E959" s="235"/>
      <c r="F959" s="214"/>
      <c r="G959" s="235"/>
    </row>
    <row r="960" ht="15" customHeight="1" spans="1:7">
      <c r="A960" s="232">
        <v>2130550</v>
      </c>
      <c r="B960" s="111" t="s">
        <v>51</v>
      </c>
      <c r="C960" s="236"/>
      <c r="D960" s="233"/>
      <c r="E960" s="237"/>
      <c r="F960" s="238"/>
      <c r="G960" s="237"/>
    </row>
    <row r="961" ht="15" customHeight="1" spans="1:7">
      <c r="A961" s="232">
        <v>2130599</v>
      </c>
      <c r="B961" s="111" t="s">
        <v>782</v>
      </c>
      <c r="C961" s="233">
        <v>17008.809326</v>
      </c>
      <c r="D961" s="233">
        <v>16734</v>
      </c>
      <c r="E961" s="234">
        <f>D961/C961*100</f>
        <v>98.3843117955357</v>
      </c>
      <c r="F961" s="214">
        <v>16475</v>
      </c>
      <c r="G961" s="234">
        <f>(D961-F961)/F961*100</f>
        <v>1.57207890743551</v>
      </c>
    </row>
    <row r="962" ht="15" customHeight="1" spans="1:7">
      <c r="A962" s="232">
        <v>21307</v>
      </c>
      <c r="B962" s="104" t="s">
        <v>783</v>
      </c>
      <c r="C962" s="233">
        <v>6900.520894</v>
      </c>
      <c r="D962" s="233">
        <f>SUM(D963:D968)</f>
        <v>6286</v>
      </c>
      <c r="E962" s="234">
        <f>D962/C962*100</f>
        <v>91.0945723744663</v>
      </c>
      <c r="F962" s="214">
        <v>4202</v>
      </c>
      <c r="G962" s="234">
        <f>(D962-F962)/F962*100</f>
        <v>49.5954307472632</v>
      </c>
    </row>
    <row r="963" ht="15" customHeight="1" spans="1:7">
      <c r="A963" s="232">
        <v>2130701</v>
      </c>
      <c r="B963" s="111" t="s">
        <v>784</v>
      </c>
      <c r="C963" s="233">
        <v>1385.520894</v>
      </c>
      <c r="D963" s="233">
        <v>771</v>
      </c>
      <c r="E963" s="234">
        <f>D963/C963*100</f>
        <v>55.646941402242</v>
      </c>
      <c r="F963" s="214">
        <v>961</v>
      </c>
      <c r="G963" s="234">
        <f>(D963-F963)/F963*100</f>
        <v>-19.7710718002081</v>
      </c>
    </row>
    <row r="964" ht="18" customHeight="1" spans="1:7">
      <c r="A964" s="232">
        <v>2130704</v>
      </c>
      <c r="B964" s="111" t="s">
        <v>785</v>
      </c>
      <c r="C964" s="236"/>
      <c r="D964" s="233"/>
      <c r="E964" s="237"/>
      <c r="F964" s="238"/>
      <c r="G964" s="237"/>
    </row>
    <row r="965" ht="18" customHeight="1" spans="1:7">
      <c r="A965" s="232">
        <v>2130705</v>
      </c>
      <c r="B965" s="111" t="s">
        <v>786</v>
      </c>
      <c r="C965" s="233">
        <v>5450</v>
      </c>
      <c r="D965" s="233">
        <v>5450</v>
      </c>
      <c r="E965" s="234">
        <f>D965/C965*100</f>
        <v>100</v>
      </c>
      <c r="F965" s="214">
        <v>3182</v>
      </c>
      <c r="G965" s="234">
        <f>(D965-F965)/F965*100</f>
        <v>71.2759270898806</v>
      </c>
    </row>
    <row r="966" ht="18" customHeight="1" spans="1:7">
      <c r="A966" s="232">
        <v>2130706</v>
      </c>
      <c r="B966" s="111" t="s">
        <v>787</v>
      </c>
      <c r="C966" s="233"/>
      <c r="D966" s="233"/>
      <c r="E966" s="235"/>
      <c r="F966" s="214"/>
      <c r="G966" s="235"/>
    </row>
    <row r="967" ht="18" customHeight="1" spans="1:7">
      <c r="A967" s="232">
        <v>2130707</v>
      </c>
      <c r="B967" s="111" t="s">
        <v>788</v>
      </c>
      <c r="C967" s="233"/>
      <c r="D967" s="233"/>
      <c r="E967" s="235"/>
      <c r="F967" s="214"/>
      <c r="G967" s="235"/>
    </row>
    <row r="968" ht="18" customHeight="1" spans="1:7">
      <c r="A968" s="232">
        <v>2130799</v>
      </c>
      <c r="B968" s="111" t="s">
        <v>789</v>
      </c>
      <c r="C968" s="233">
        <v>65</v>
      </c>
      <c r="D968" s="233">
        <v>65</v>
      </c>
      <c r="E968" s="234">
        <f>D968/C968*100</f>
        <v>100</v>
      </c>
      <c r="F968" s="214">
        <v>59</v>
      </c>
      <c r="G968" s="234">
        <f>(D968-F968)/F968*100</f>
        <v>10.1694915254237</v>
      </c>
    </row>
    <row r="969" ht="18" customHeight="1" spans="1:7">
      <c r="A969" s="232">
        <v>21308</v>
      </c>
      <c r="B969" s="104" t="s">
        <v>790</v>
      </c>
      <c r="C969" s="233">
        <v>5300.433344</v>
      </c>
      <c r="D969" s="233">
        <f>SUM(D970:D974)</f>
        <v>2996</v>
      </c>
      <c r="E969" s="234">
        <f>D969/C969*100</f>
        <v>56.5236803400503</v>
      </c>
      <c r="F969" s="214">
        <v>1298</v>
      </c>
      <c r="G969" s="234">
        <f>(D969-F969)/F969*100</f>
        <v>130.816640986133</v>
      </c>
    </row>
    <row r="970" ht="18" customHeight="1" spans="1:7">
      <c r="A970" s="232">
        <v>2130801</v>
      </c>
      <c r="B970" s="111" t="s">
        <v>791</v>
      </c>
      <c r="C970" s="233">
        <v>121</v>
      </c>
      <c r="D970" s="233"/>
      <c r="E970" s="234">
        <f>D970/C970*100</f>
        <v>0</v>
      </c>
      <c r="F970" s="214"/>
      <c r="G970" s="235"/>
    </row>
    <row r="971" ht="18" customHeight="1" spans="1:7">
      <c r="A971" s="232">
        <v>2130803</v>
      </c>
      <c r="B971" s="111" t="s">
        <v>792</v>
      </c>
      <c r="C971" s="233">
        <v>4247.189046</v>
      </c>
      <c r="D971" s="233">
        <v>2696</v>
      </c>
      <c r="E971" s="234">
        <f>D971/C971*100</f>
        <v>63.477278049092</v>
      </c>
      <c r="F971" s="214">
        <v>975</v>
      </c>
      <c r="G971" s="234">
        <f>(D971-F971)/F971*100</f>
        <v>176.512820512821</v>
      </c>
    </row>
    <row r="972" ht="18" customHeight="1" spans="1:7">
      <c r="A972" s="232">
        <v>2130804</v>
      </c>
      <c r="B972" s="111" t="s">
        <v>793</v>
      </c>
      <c r="C972" s="233">
        <v>67</v>
      </c>
      <c r="D972" s="233">
        <v>67</v>
      </c>
      <c r="E972" s="234">
        <f>D972/C972*100</f>
        <v>100</v>
      </c>
      <c r="F972" s="214"/>
      <c r="G972" s="235"/>
    </row>
    <row r="973" ht="18" customHeight="1" spans="1:7">
      <c r="A973" s="232">
        <v>2130805</v>
      </c>
      <c r="B973" s="111" t="s">
        <v>794</v>
      </c>
      <c r="C973" s="233"/>
      <c r="D973" s="233"/>
      <c r="E973" s="235"/>
      <c r="F973" s="214"/>
      <c r="G973" s="235"/>
    </row>
    <row r="974" ht="18" customHeight="1" spans="1:7">
      <c r="A974" s="232">
        <v>2130899</v>
      </c>
      <c r="B974" s="111" t="s">
        <v>795</v>
      </c>
      <c r="C974" s="233">
        <v>865.244298</v>
      </c>
      <c r="D974" s="233">
        <v>233</v>
      </c>
      <c r="E974" s="234">
        <f>D974/C974*100</f>
        <v>26.9288108039055</v>
      </c>
      <c r="F974" s="214">
        <v>323</v>
      </c>
      <c r="G974" s="234">
        <f>(D974-F974)/F974*100</f>
        <v>-27.8637770897833</v>
      </c>
    </row>
    <row r="975" ht="18" customHeight="1" spans="1:7">
      <c r="A975" s="232">
        <v>21309</v>
      </c>
      <c r="B975" s="104" t="s">
        <v>796</v>
      </c>
      <c r="C975" s="233"/>
      <c r="D975" s="233"/>
      <c r="E975" s="235"/>
      <c r="F975" s="214"/>
      <c r="G975" s="235"/>
    </row>
    <row r="976" ht="18" customHeight="1" spans="1:7">
      <c r="A976" s="232">
        <v>2130901</v>
      </c>
      <c r="B976" s="111" t="s">
        <v>797</v>
      </c>
      <c r="C976" s="233"/>
      <c r="D976" s="233"/>
      <c r="E976" s="235"/>
      <c r="F976" s="214"/>
      <c r="G976" s="235"/>
    </row>
    <row r="977" ht="18" customHeight="1" spans="1:7">
      <c r="A977" s="232">
        <v>2130999</v>
      </c>
      <c r="B977" s="111" t="s">
        <v>798</v>
      </c>
      <c r="C977" s="233"/>
      <c r="D977" s="233"/>
      <c r="E977" s="235"/>
      <c r="F977" s="214"/>
      <c r="G977" s="235"/>
    </row>
    <row r="978" ht="18" customHeight="1" spans="1:7">
      <c r="A978" s="232">
        <v>21399</v>
      </c>
      <c r="B978" s="104" t="s">
        <v>799</v>
      </c>
      <c r="C978" s="233">
        <v>1192</v>
      </c>
      <c r="D978" s="233">
        <f>SUM(D979:D980)</f>
        <v>1192</v>
      </c>
      <c r="E978" s="234">
        <f>D978/C978*100</f>
        <v>100</v>
      </c>
      <c r="F978" s="214">
        <v>490</v>
      </c>
      <c r="G978" s="234">
        <f>(D978-F978)/F978*100</f>
        <v>143.265306122449</v>
      </c>
    </row>
    <row r="979" ht="18" customHeight="1" spans="1:7">
      <c r="A979" s="232">
        <v>2139901</v>
      </c>
      <c r="B979" s="111" t="s">
        <v>800</v>
      </c>
      <c r="C979" s="233"/>
      <c r="D979" s="233"/>
      <c r="E979" s="235"/>
      <c r="F979" s="214"/>
      <c r="G979" s="235"/>
    </row>
    <row r="980" ht="18" customHeight="1" spans="1:7">
      <c r="A980" s="232" t="s">
        <v>801</v>
      </c>
      <c r="B980" s="111" t="s">
        <v>802</v>
      </c>
      <c r="C980" s="233">
        <v>1192</v>
      </c>
      <c r="D980" s="233">
        <v>1192</v>
      </c>
      <c r="E980" s="234">
        <f>D980/C980*100</f>
        <v>100</v>
      </c>
      <c r="F980" s="214">
        <v>490</v>
      </c>
      <c r="G980" s="234">
        <f>(D980-F980)/F980*100</f>
        <v>143.265306122449</v>
      </c>
    </row>
    <row r="981" ht="18" customHeight="1" spans="1:7">
      <c r="A981" s="232">
        <v>214</v>
      </c>
      <c r="B981" s="104" t="s">
        <v>803</v>
      </c>
      <c r="C981" s="233">
        <v>9825.997432</v>
      </c>
      <c r="D981" s="233">
        <f>SUM(D982,D1004,D1014,D1024,D1031)</f>
        <v>5785</v>
      </c>
      <c r="E981" s="234">
        <f>D981/C981*100</f>
        <v>58.8744302045122</v>
      </c>
      <c r="F981" s="214">
        <v>3797</v>
      </c>
      <c r="G981" s="234">
        <f>(D981-F981)/F981*100</f>
        <v>52.3571240452989</v>
      </c>
    </row>
    <row r="982" ht="18" customHeight="1" spans="1:7">
      <c r="A982" s="232">
        <v>21401</v>
      </c>
      <c r="B982" s="104" t="s">
        <v>804</v>
      </c>
      <c r="C982" s="233">
        <v>8414.762532</v>
      </c>
      <c r="D982" s="233">
        <f>SUM(D983:D1003)</f>
        <v>4952</v>
      </c>
      <c r="E982" s="234">
        <f>D982/C982*100</f>
        <v>58.8489571888492</v>
      </c>
      <c r="F982" s="214">
        <v>3392</v>
      </c>
      <c r="G982" s="234">
        <f>(D982-F982)/F982*100</f>
        <v>45.9905660377358</v>
      </c>
    </row>
    <row r="983" ht="15" customHeight="1" spans="1:7">
      <c r="A983" s="232">
        <v>2140101</v>
      </c>
      <c r="B983" s="111" t="s">
        <v>42</v>
      </c>
      <c r="C983" s="233">
        <v>3327.74005</v>
      </c>
      <c r="D983" s="233">
        <v>2761</v>
      </c>
      <c r="E983" s="234">
        <f>D983/C983*100</f>
        <v>82.9692211084817</v>
      </c>
      <c r="F983" s="214">
        <v>1486</v>
      </c>
      <c r="G983" s="234">
        <f>(D983-F983)/F983*100</f>
        <v>85.8008075370121</v>
      </c>
    </row>
    <row r="984" ht="15" customHeight="1" spans="1:7">
      <c r="A984" s="232">
        <v>2140102</v>
      </c>
      <c r="B984" s="111" t="s">
        <v>43</v>
      </c>
      <c r="C984" s="233"/>
      <c r="D984" s="233"/>
      <c r="E984" s="235"/>
      <c r="F984" s="214"/>
      <c r="G984" s="235"/>
    </row>
    <row r="985" ht="15" customHeight="1" spans="1:7">
      <c r="A985" s="232">
        <v>2140103</v>
      </c>
      <c r="B985" s="111" t="s">
        <v>44</v>
      </c>
      <c r="C985" s="233"/>
      <c r="D985" s="233"/>
      <c r="E985" s="235"/>
      <c r="F985" s="214"/>
      <c r="G985" s="235"/>
    </row>
    <row r="986" ht="15" customHeight="1" spans="1:7">
      <c r="A986" s="232">
        <v>2140104</v>
      </c>
      <c r="B986" s="111" t="s">
        <v>805</v>
      </c>
      <c r="C986" s="233">
        <v>4132.238171</v>
      </c>
      <c r="D986" s="233">
        <v>1390</v>
      </c>
      <c r="E986" s="234">
        <f>D986/C986*100</f>
        <v>33.6379449218345</v>
      </c>
      <c r="F986" s="214">
        <v>1173</v>
      </c>
      <c r="G986" s="234">
        <f>(D986-F986)/F986*100</f>
        <v>18.4995737425405</v>
      </c>
    </row>
    <row r="987" ht="15" customHeight="1" spans="1:7">
      <c r="A987" s="232" t="s">
        <v>806</v>
      </c>
      <c r="B987" s="111" t="s">
        <v>807</v>
      </c>
      <c r="C987" s="233">
        <v>607.171411</v>
      </c>
      <c r="D987" s="233">
        <v>570</v>
      </c>
      <c r="E987" s="234">
        <f>D987/C987*100</f>
        <v>93.8779378728028</v>
      </c>
      <c r="F987" s="214">
        <v>492</v>
      </c>
      <c r="G987" s="234">
        <f>(D987-F987)/F987*100</f>
        <v>15.8536585365854</v>
      </c>
    </row>
    <row r="988" ht="15" customHeight="1" spans="1:7">
      <c r="A988" s="232">
        <v>2140109</v>
      </c>
      <c r="B988" s="111" t="s">
        <v>808</v>
      </c>
      <c r="C988" s="233"/>
      <c r="D988" s="233"/>
      <c r="E988" s="235"/>
      <c r="F988" s="214"/>
      <c r="G988" s="235"/>
    </row>
    <row r="989" ht="15" customHeight="1" spans="1:7">
      <c r="A989" s="232">
        <v>2140110</v>
      </c>
      <c r="B989" s="111" t="s">
        <v>809</v>
      </c>
      <c r="C989" s="233"/>
      <c r="D989" s="233"/>
      <c r="E989" s="235"/>
      <c r="F989" s="214"/>
      <c r="G989" s="235"/>
    </row>
    <row r="990" ht="15" customHeight="1" spans="1:7">
      <c r="A990" s="232">
        <v>2140111</v>
      </c>
      <c r="B990" s="111" t="s">
        <v>810</v>
      </c>
      <c r="C990" s="236"/>
      <c r="D990" s="233"/>
      <c r="E990" s="237"/>
      <c r="F990" s="238"/>
      <c r="G990" s="237"/>
    </row>
    <row r="991" ht="15" customHeight="1" spans="1:7">
      <c r="A991" s="232">
        <v>2140112</v>
      </c>
      <c r="B991" s="111" t="s">
        <v>811</v>
      </c>
      <c r="C991" s="233">
        <v>1</v>
      </c>
      <c r="D991" s="233">
        <v>1</v>
      </c>
      <c r="E991" s="234">
        <f>D991/C991*100</f>
        <v>100</v>
      </c>
      <c r="F991" s="214"/>
      <c r="G991" s="235"/>
    </row>
    <row r="992" ht="15" customHeight="1" spans="1:7">
      <c r="A992" s="232">
        <v>2140114</v>
      </c>
      <c r="B992" s="111" t="s">
        <v>812</v>
      </c>
      <c r="C992" s="233"/>
      <c r="D992" s="233"/>
      <c r="E992" s="235"/>
      <c r="F992" s="214"/>
      <c r="G992" s="235"/>
    </row>
    <row r="993" ht="15" customHeight="1" spans="1:7">
      <c r="A993" s="232">
        <v>2140122</v>
      </c>
      <c r="B993" s="111" t="s">
        <v>813</v>
      </c>
      <c r="C993" s="233"/>
      <c r="D993" s="233"/>
      <c r="E993" s="235"/>
      <c r="F993" s="214"/>
      <c r="G993" s="235"/>
    </row>
    <row r="994" ht="15" customHeight="1" spans="1:7">
      <c r="A994" s="232">
        <v>2140123</v>
      </c>
      <c r="B994" s="111" t="s">
        <v>814</v>
      </c>
      <c r="C994" s="233"/>
      <c r="D994" s="233"/>
      <c r="E994" s="235"/>
      <c r="F994" s="214"/>
      <c r="G994" s="235"/>
    </row>
    <row r="995" ht="15" customHeight="1" spans="1:7">
      <c r="A995" s="232">
        <v>2140127</v>
      </c>
      <c r="B995" s="111" t="s">
        <v>815</v>
      </c>
      <c r="C995" s="233"/>
      <c r="D995" s="233"/>
      <c r="E995" s="235"/>
      <c r="F995" s="214"/>
      <c r="G995" s="235"/>
    </row>
    <row r="996" ht="15" customHeight="1" spans="1:7">
      <c r="A996" s="232">
        <v>2140128</v>
      </c>
      <c r="B996" s="111" t="s">
        <v>816</v>
      </c>
      <c r="C996" s="233"/>
      <c r="D996" s="233"/>
      <c r="E996" s="235"/>
      <c r="F996" s="214"/>
      <c r="G996" s="235"/>
    </row>
    <row r="997" ht="15" customHeight="1" spans="1:7">
      <c r="A997" s="232">
        <v>2140129</v>
      </c>
      <c r="B997" s="111" t="s">
        <v>817</v>
      </c>
      <c r="C997" s="233"/>
      <c r="D997" s="233"/>
      <c r="E997" s="235"/>
      <c r="F997" s="214"/>
      <c r="G997" s="235"/>
    </row>
    <row r="998" ht="15" customHeight="1" spans="1:7">
      <c r="A998" s="232">
        <v>2140130</v>
      </c>
      <c r="B998" s="111" t="s">
        <v>818</v>
      </c>
      <c r="C998" s="233"/>
      <c r="D998" s="233"/>
      <c r="E998" s="235"/>
      <c r="F998" s="214"/>
      <c r="G998" s="235"/>
    </row>
    <row r="999" ht="15" customHeight="1" spans="1:7">
      <c r="A999" s="232">
        <v>2140131</v>
      </c>
      <c r="B999" s="111" t="s">
        <v>819</v>
      </c>
      <c r="C999" s="233"/>
      <c r="D999" s="233"/>
      <c r="E999" s="235"/>
      <c r="F999" s="214"/>
      <c r="G999" s="235"/>
    </row>
    <row r="1000" ht="15" customHeight="1" spans="1:7">
      <c r="A1000" s="232">
        <v>2140133</v>
      </c>
      <c r="B1000" s="111" t="s">
        <v>820</v>
      </c>
      <c r="C1000" s="233"/>
      <c r="D1000" s="233"/>
      <c r="E1000" s="235"/>
      <c r="F1000" s="214"/>
      <c r="G1000" s="235"/>
    </row>
    <row r="1001" ht="15" customHeight="1" spans="1:7">
      <c r="A1001" s="232">
        <v>2140136</v>
      </c>
      <c r="B1001" s="111" t="s">
        <v>821</v>
      </c>
      <c r="C1001" s="233"/>
      <c r="D1001" s="233"/>
      <c r="E1001" s="235"/>
      <c r="F1001" s="214"/>
      <c r="G1001" s="235"/>
    </row>
    <row r="1002" ht="15" customHeight="1" spans="1:7">
      <c r="A1002" s="232">
        <v>2140138</v>
      </c>
      <c r="B1002" s="111" t="s">
        <v>822</v>
      </c>
      <c r="C1002" s="233"/>
      <c r="D1002" s="233"/>
      <c r="E1002" s="235"/>
      <c r="F1002" s="214"/>
      <c r="G1002" s="235"/>
    </row>
    <row r="1003" ht="15" customHeight="1" spans="1:7">
      <c r="A1003" s="232">
        <v>2140199</v>
      </c>
      <c r="B1003" s="111" t="s">
        <v>823</v>
      </c>
      <c r="C1003" s="233">
        <v>346.6129</v>
      </c>
      <c r="D1003" s="233">
        <v>230</v>
      </c>
      <c r="E1003" s="234">
        <f>D1003/C1003*100</f>
        <v>66.35644547563</v>
      </c>
      <c r="F1003" s="214">
        <v>241</v>
      </c>
      <c r="G1003" s="234">
        <f>(D1003-F1003)/F1003*100</f>
        <v>-4.5643153526971</v>
      </c>
    </row>
    <row r="1004" ht="15" customHeight="1" spans="1:7">
      <c r="A1004" s="232">
        <v>21402</v>
      </c>
      <c r="B1004" s="104" t="s">
        <v>824</v>
      </c>
      <c r="C1004" s="233"/>
      <c r="D1004" s="233"/>
      <c r="E1004" s="235"/>
      <c r="F1004" s="214"/>
      <c r="G1004" s="235"/>
    </row>
    <row r="1005" ht="15" customHeight="1" spans="1:7">
      <c r="A1005" s="232">
        <v>2140201</v>
      </c>
      <c r="B1005" s="111" t="s">
        <v>42</v>
      </c>
      <c r="C1005" s="233"/>
      <c r="D1005" s="233"/>
      <c r="E1005" s="235"/>
      <c r="F1005" s="214"/>
      <c r="G1005" s="235"/>
    </row>
    <row r="1006" ht="15" customHeight="1" spans="1:7">
      <c r="A1006" s="232">
        <v>2140202</v>
      </c>
      <c r="B1006" s="111" t="s">
        <v>43</v>
      </c>
      <c r="C1006" s="233"/>
      <c r="D1006" s="233"/>
      <c r="E1006" s="235"/>
      <c r="F1006" s="214"/>
      <c r="G1006" s="235"/>
    </row>
    <row r="1007" ht="15" customHeight="1" spans="1:7">
      <c r="A1007" s="232">
        <v>2140203</v>
      </c>
      <c r="B1007" s="111" t="s">
        <v>44</v>
      </c>
      <c r="C1007" s="233"/>
      <c r="D1007" s="233"/>
      <c r="E1007" s="235"/>
      <c r="F1007" s="214"/>
      <c r="G1007" s="235"/>
    </row>
    <row r="1008" ht="15" customHeight="1" spans="1:7">
      <c r="A1008" s="232">
        <v>2140204</v>
      </c>
      <c r="B1008" s="111" t="s">
        <v>825</v>
      </c>
      <c r="C1008" s="233"/>
      <c r="D1008" s="233"/>
      <c r="E1008" s="235"/>
      <c r="F1008" s="214"/>
      <c r="G1008" s="235"/>
    </row>
    <row r="1009" ht="15" customHeight="1" spans="1:7">
      <c r="A1009" s="232">
        <v>2140205</v>
      </c>
      <c r="B1009" s="111" t="s">
        <v>826</v>
      </c>
      <c r="C1009" s="233"/>
      <c r="D1009" s="233"/>
      <c r="E1009" s="235"/>
      <c r="F1009" s="214"/>
      <c r="G1009" s="235"/>
    </row>
    <row r="1010" ht="15" customHeight="1" spans="1:7">
      <c r="A1010" s="232">
        <v>2140206</v>
      </c>
      <c r="B1010" s="111" t="s">
        <v>827</v>
      </c>
      <c r="C1010" s="233"/>
      <c r="D1010" s="233"/>
      <c r="E1010" s="235"/>
      <c r="F1010" s="214"/>
      <c r="G1010" s="235"/>
    </row>
    <row r="1011" ht="15" customHeight="1" spans="1:7">
      <c r="A1011" s="232">
        <v>2140207</v>
      </c>
      <c r="B1011" s="111" t="s">
        <v>828</v>
      </c>
      <c r="C1011" s="233"/>
      <c r="D1011" s="233"/>
      <c r="E1011" s="235"/>
      <c r="F1011" s="214"/>
      <c r="G1011" s="235"/>
    </row>
    <row r="1012" ht="15" customHeight="1" spans="1:7">
      <c r="A1012" s="232">
        <v>2140208</v>
      </c>
      <c r="B1012" s="111" t="s">
        <v>829</v>
      </c>
      <c r="C1012" s="233"/>
      <c r="D1012" s="233"/>
      <c r="E1012" s="235"/>
      <c r="F1012" s="214"/>
      <c r="G1012" s="235"/>
    </row>
    <row r="1013" ht="15" customHeight="1" spans="1:7">
      <c r="A1013" s="232">
        <v>2140299</v>
      </c>
      <c r="B1013" s="111" t="s">
        <v>830</v>
      </c>
      <c r="C1013" s="233"/>
      <c r="D1013" s="233"/>
      <c r="E1013" s="235"/>
      <c r="F1013" s="214"/>
      <c r="G1013" s="235"/>
    </row>
    <row r="1014" ht="15" customHeight="1" spans="1:7">
      <c r="A1014" s="232">
        <v>21403</v>
      </c>
      <c r="B1014" s="104" t="s">
        <v>831</v>
      </c>
      <c r="C1014" s="233"/>
      <c r="D1014" s="233"/>
      <c r="E1014" s="235"/>
      <c r="F1014" s="214"/>
      <c r="G1014" s="235"/>
    </row>
    <row r="1015" ht="15" customHeight="1" spans="1:7">
      <c r="A1015" s="232">
        <v>2140301</v>
      </c>
      <c r="B1015" s="111" t="s">
        <v>42</v>
      </c>
      <c r="C1015" s="233"/>
      <c r="D1015" s="233"/>
      <c r="E1015" s="235"/>
      <c r="F1015" s="214"/>
      <c r="G1015" s="235"/>
    </row>
    <row r="1016" ht="15" customHeight="1" spans="1:7">
      <c r="A1016" s="232">
        <v>2140302</v>
      </c>
      <c r="B1016" s="111" t="s">
        <v>43</v>
      </c>
      <c r="C1016" s="233"/>
      <c r="D1016" s="233"/>
      <c r="E1016" s="235"/>
      <c r="F1016" s="214"/>
      <c r="G1016" s="235"/>
    </row>
    <row r="1017" ht="15" customHeight="1" spans="1:7">
      <c r="A1017" s="232">
        <v>2140303</v>
      </c>
      <c r="B1017" s="111" t="s">
        <v>44</v>
      </c>
      <c r="C1017" s="233"/>
      <c r="D1017" s="233"/>
      <c r="E1017" s="235"/>
      <c r="F1017" s="214"/>
      <c r="G1017" s="235"/>
    </row>
    <row r="1018" ht="15" customHeight="1" spans="1:7">
      <c r="A1018" s="232">
        <v>2140304</v>
      </c>
      <c r="B1018" s="111" t="s">
        <v>832</v>
      </c>
      <c r="C1018" s="233"/>
      <c r="D1018" s="233"/>
      <c r="E1018" s="235"/>
      <c r="F1018" s="214"/>
      <c r="G1018" s="235"/>
    </row>
    <row r="1019" ht="15" customHeight="1" spans="1:7">
      <c r="A1019" s="232">
        <v>2140305</v>
      </c>
      <c r="B1019" s="111" t="s">
        <v>833</v>
      </c>
      <c r="C1019" s="233"/>
      <c r="D1019" s="233"/>
      <c r="E1019" s="235"/>
      <c r="F1019" s="214"/>
      <c r="G1019" s="235"/>
    </row>
    <row r="1020" ht="15" customHeight="1" spans="1:7">
      <c r="A1020" s="232">
        <v>2140306</v>
      </c>
      <c r="B1020" s="111" t="s">
        <v>834</v>
      </c>
      <c r="C1020" s="233"/>
      <c r="D1020" s="233"/>
      <c r="E1020" s="235"/>
      <c r="F1020" s="214"/>
      <c r="G1020" s="235"/>
    </row>
    <row r="1021" ht="15" customHeight="1" spans="1:7">
      <c r="A1021" s="232">
        <v>2140307</v>
      </c>
      <c r="B1021" s="111" t="s">
        <v>835</v>
      </c>
      <c r="C1021" s="233"/>
      <c r="D1021" s="233"/>
      <c r="E1021" s="235"/>
      <c r="F1021" s="214"/>
      <c r="G1021" s="235"/>
    </row>
    <row r="1022" ht="15" customHeight="1" spans="1:7">
      <c r="A1022" s="232">
        <v>2140308</v>
      </c>
      <c r="B1022" s="111" t="s">
        <v>836</v>
      </c>
      <c r="C1022" s="233"/>
      <c r="D1022" s="233"/>
      <c r="E1022" s="235"/>
      <c r="F1022" s="214"/>
      <c r="G1022" s="235"/>
    </row>
    <row r="1023" ht="15" customHeight="1" spans="1:7">
      <c r="A1023" s="232">
        <v>2140399</v>
      </c>
      <c r="B1023" s="111" t="s">
        <v>837</v>
      </c>
      <c r="C1023" s="233"/>
      <c r="D1023" s="233"/>
      <c r="E1023" s="235"/>
      <c r="F1023" s="214"/>
      <c r="G1023" s="235"/>
    </row>
    <row r="1024" ht="15" customHeight="1" spans="1:7">
      <c r="A1024" s="232">
        <v>21405</v>
      </c>
      <c r="B1024" s="104" t="s">
        <v>838</v>
      </c>
      <c r="C1024" s="233"/>
      <c r="D1024" s="233"/>
      <c r="E1024" s="235"/>
      <c r="F1024" s="214"/>
      <c r="G1024" s="235"/>
    </row>
    <row r="1025" ht="15" customHeight="1" spans="1:7">
      <c r="A1025" s="232">
        <v>2140501</v>
      </c>
      <c r="B1025" s="111" t="s">
        <v>42</v>
      </c>
      <c r="C1025" s="233"/>
      <c r="D1025" s="233"/>
      <c r="E1025" s="235"/>
      <c r="F1025" s="214"/>
      <c r="G1025" s="235"/>
    </row>
    <row r="1026" ht="15" customHeight="1" spans="1:7">
      <c r="A1026" s="232">
        <v>2140502</v>
      </c>
      <c r="B1026" s="111" t="s">
        <v>43</v>
      </c>
      <c r="C1026" s="233"/>
      <c r="D1026" s="233"/>
      <c r="E1026" s="235"/>
      <c r="F1026" s="214"/>
      <c r="G1026" s="235"/>
    </row>
    <row r="1027" ht="15" customHeight="1" spans="1:7">
      <c r="A1027" s="232">
        <v>2140503</v>
      </c>
      <c r="B1027" s="111" t="s">
        <v>44</v>
      </c>
      <c r="C1027" s="233"/>
      <c r="D1027" s="233"/>
      <c r="E1027" s="235"/>
      <c r="F1027" s="214"/>
      <c r="G1027" s="235"/>
    </row>
    <row r="1028" ht="15" customHeight="1" spans="1:7">
      <c r="A1028" s="232">
        <v>2140504</v>
      </c>
      <c r="B1028" s="111" t="s">
        <v>829</v>
      </c>
      <c r="C1028" s="233"/>
      <c r="D1028" s="233"/>
      <c r="E1028" s="235"/>
      <c r="F1028" s="214"/>
      <c r="G1028" s="235"/>
    </row>
    <row r="1029" ht="15" customHeight="1" spans="1:7">
      <c r="A1029" s="232">
        <v>2140505</v>
      </c>
      <c r="B1029" s="111" t="s">
        <v>839</v>
      </c>
      <c r="C1029" s="233"/>
      <c r="D1029" s="233"/>
      <c r="E1029" s="235"/>
      <c r="F1029" s="214"/>
      <c r="G1029" s="235"/>
    </row>
    <row r="1030" ht="15" customHeight="1" spans="1:7">
      <c r="A1030" s="232">
        <v>2140599</v>
      </c>
      <c r="B1030" s="111" t="s">
        <v>840</v>
      </c>
      <c r="C1030" s="233"/>
      <c r="D1030" s="233"/>
      <c r="E1030" s="235"/>
      <c r="F1030" s="214"/>
      <c r="G1030" s="235"/>
    </row>
    <row r="1031" ht="15" customHeight="1" spans="1:7">
      <c r="A1031" s="232">
        <v>21499</v>
      </c>
      <c r="B1031" s="104" t="s">
        <v>841</v>
      </c>
      <c r="C1031" s="233">
        <v>1411.2349</v>
      </c>
      <c r="D1031" s="233">
        <f>SUM(D1032:D1033)</f>
        <v>833</v>
      </c>
      <c r="E1031" s="234">
        <f>D1031/C1031*100</f>
        <v>59.0263180141024</v>
      </c>
      <c r="F1031" s="214">
        <v>405</v>
      </c>
      <c r="G1031" s="234">
        <f>(D1031-F1031)/F1031*100</f>
        <v>105.679012345679</v>
      </c>
    </row>
    <row r="1032" ht="15" customHeight="1" spans="1:7">
      <c r="A1032" s="232">
        <v>2149901</v>
      </c>
      <c r="B1032" s="111" t="s">
        <v>842</v>
      </c>
      <c r="C1032" s="233">
        <v>1411.2349</v>
      </c>
      <c r="D1032" s="233">
        <v>833</v>
      </c>
      <c r="E1032" s="234">
        <f>D1032/C1032*100</f>
        <v>59.0263180141024</v>
      </c>
      <c r="F1032" s="214">
        <v>405</v>
      </c>
      <c r="G1032" s="234">
        <f>(D1032-F1032)/F1032*100</f>
        <v>105.679012345679</v>
      </c>
    </row>
    <row r="1033" ht="17" customHeight="1" spans="1:7">
      <c r="A1033" s="232">
        <v>2149999</v>
      </c>
      <c r="B1033" s="111" t="s">
        <v>843</v>
      </c>
      <c r="C1033" s="233"/>
      <c r="D1033" s="233"/>
      <c r="E1033" s="235"/>
      <c r="F1033" s="214"/>
      <c r="G1033" s="235"/>
    </row>
    <row r="1034" ht="17" customHeight="1" spans="1:7">
      <c r="A1034" s="232">
        <v>215</v>
      </c>
      <c r="B1034" s="104" t="s">
        <v>844</v>
      </c>
      <c r="C1034" s="233">
        <v>1139.267038</v>
      </c>
      <c r="D1034" s="233">
        <f>SUM(D1035,D1045,D1061,D1066,D1077,D1084,D1092)</f>
        <v>956</v>
      </c>
      <c r="E1034" s="234">
        <f>D1034/C1034*100</f>
        <v>83.9136012991539</v>
      </c>
      <c r="F1034" s="214">
        <v>1029</v>
      </c>
      <c r="G1034" s="234">
        <f>(D1034-F1034)/F1034*100</f>
        <v>-7.09426627793975</v>
      </c>
    </row>
    <row r="1035" ht="17" customHeight="1" spans="1:7">
      <c r="A1035" s="232">
        <v>21501</v>
      </c>
      <c r="B1035" s="104" t="s">
        <v>845</v>
      </c>
      <c r="C1035" s="233"/>
      <c r="D1035" s="233"/>
      <c r="E1035" s="235"/>
      <c r="F1035" s="214"/>
      <c r="G1035" s="235"/>
    </row>
    <row r="1036" ht="17" customHeight="1" spans="1:7">
      <c r="A1036" s="232">
        <v>2150101</v>
      </c>
      <c r="B1036" s="111" t="s">
        <v>42</v>
      </c>
      <c r="C1036" s="233"/>
      <c r="D1036" s="233"/>
      <c r="E1036" s="235"/>
      <c r="F1036" s="214"/>
      <c r="G1036" s="235"/>
    </row>
    <row r="1037" ht="17" customHeight="1" spans="1:7">
      <c r="A1037" s="232">
        <v>2150102</v>
      </c>
      <c r="B1037" s="111" t="s">
        <v>43</v>
      </c>
      <c r="C1037" s="233"/>
      <c r="D1037" s="233"/>
      <c r="E1037" s="235"/>
      <c r="F1037" s="214"/>
      <c r="G1037" s="235"/>
    </row>
    <row r="1038" ht="15" customHeight="1" spans="1:7">
      <c r="A1038" s="232">
        <v>2150103</v>
      </c>
      <c r="B1038" s="111" t="s">
        <v>44</v>
      </c>
      <c r="C1038" s="233"/>
      <c r="D1038" s="233"/>
      <c r="E1038" s="235"/>
      <c r="F1038" s="214"/>
      <c r="G1038" s="235"/>
    </row>
    <row r="1039" ht="15" customHeight="1" spans="1:7">
      <c r="A1039" s="232">
        <v>2150104</v>
      </c>
      <c r="B1039" s="111" t="s">
        <v>846</v>
      </c>
      <c r="C1039" s="233"/>
      <c r="D1039" s="233"/>
      <c r="E1039" s="235"/>
      <c r="F1039" s="214"/>
      <c r="G1039" s="235"/>
    </row>
    <row r="1040" ht="15" customHeight="1" spans="1:7">
      <c r="A1040" s="232">
        <v>2150105</v>
      </c>
      <c r="B1040" s="111" t="s">
        <v>847</v>
      </c>
      <c r="C1040" s="233"/>
      <c r="D1040" s="233"/>
      <c r="E1040" s="235"/>
      <c r="F1040" s="214"/>
      <c r="G1040" s="235"/>
    </row>
    <row r="1041" ht="15" customHeight="1" spans="1:7">
      <c r="A1041" s="232">
        <v>2150106</v>
      </c>
      <c r="B1041" s="111" t="s">
        <v>848</v>
      </c>
      <c r="C1041" s="233"/>
      <c r="D1041" s="233"/>
      <c r="E1041" s="235"/>
      <c r="F1041" s="214"/>
      <c r="G1041" s="235"/>
    </row>
    <row r="1042" ht="15" customHeight="1" spans="1:7">
      <c r="A1042" s="232">
        <v>2150107</v>
      </c>
      <c r="B1042" s="111" t="s">
        <v>849</v>
      </c>
      <c r="C1042" s="233"/>
      <c r="D1042" s="233"/>
      <c r="E1042" s="235"/>
      <c r="F1042" s="214"/>
      <c r="G1042" s="235"/>
    </row>
    <row r="1043" ht="15" customHeight="1" spans="1:7">
      <c r="A1043" s="232">
        <v>2150108</v>
      </c>
      <c r="B1043" s="111" t="s">
        <v>850</v>
      </c>
      <c r="C1043" s="233"/>
      <c r="D1043" s="233"/>
      <c r="E1043" s="235"/>
      <c r="F1043" s="214"/>
      <c r="G1043" s="235"/>
    </row>
    <row r="1044" ht="15" customHeight="1" spans="1:7">
      <c r="A1044" s="232">
        <v>2150199</v>
      </c>
      <c r="B1044" s="111" t="s">
        <v>851</v>
      </c>
      <c r="C1044" s="233"/>
      <c r="D1044" s="233"/>
      <c r="E1044" s="235"/>
      <c r="F1044" s="214"/>
      <c r="G1044" s="235"/>
    </row>
    <row r="1045" ht="15" customHeight="1" spans="1:7">
      <c r="A1045" s="232">
        <v>21502</v>
      </c>
      <c r="B1045" s="104" t="s">
        <v>852</v>
      </c>
      <c r="C1045" s="233">
        <v>149.76</v>
      </c>
      <c r="D1045" s="233">
        <f>SUM(D1046:D1060)</f>
        <v>49</v>
      </c>
      <c r="E1045" s="234">
        <f>D1045/C1045*100</f>
        <v>32.7190170940171</v>
      </c>
      <c r="F1045" s="214">
        <v>90</v>
      </c>
      <c r="G1045" s="234">
        <f>(D1045-F1045)/F1045*100</f>
        <v>-45.5555555555556</v>
      </c>
    </row>
    <row r="1046" ht="15" customHeight="1" spans="1:7">
      <c r="A1046" s="232">
        <v>2150201</v>
      </c>
      <c r="B1046" s="111" t="s">
        <v>42</v>
      </c>
      <c r="C1046" s="233"/>
      <c r="D1046" s="233"/>
      <c r="E1046" s="235"/>
      <c r="F1046" s="214"/>
      <c r="G1046" s="235"/>
    </row>
    <row r="1047" ht="15" customHeight="1" spans="1:7">
      <c r="A1047" s="232">
        <v>2150202</v>
      </c>
      <c r="B1047" s="111" t="s">
        <v>43</v>
      </c>
      <c r="C1047" s="233"/>
      <c r="D1047" s="233"/>
      <c r="E1047" s="235"/>
      <c r="F1047" s="214"/>
      <c r="G1047" s="235"/>
    </row>
    <row r="1048" ht="15" customHeight="1" spans="1:7">
      <c r="A1048" s="232">
        <v>2150203</v>
      </c>
      <c r="B1048" s="111" t="s">
        <v>44</v>
      </c>
      <c r="C1048" s="233"/>
      <c r="D1048" s="233"/>
      <c r="E1048" s="235"/>
      <c r="F1048" s="214"/>
      <c r="G1048" s="235"/>
    </row>
    <row r="1049" ht="15" customHeight="1" spans="1:7">
      <c r="A1049" s="232">
        <v>2150204</v>
      </c>
      <c r="B1049" s="111" t="s">
        <v>853</v>
      </c>
      <c r="C1049" s="233"/>
      <c r="D1049" s="233"/>
      <c r="E1049" s="235"/>
      <c r="F1049" s="214"/>
      <c r="G1049" s="235"/>
    </row>
    <row r="1050" ht="15" customHeight="1" spans="1:7">
      <c r="A1050" s="232">
        <v>2150205</v>
      </c>
      <c r="B1050" s="111" t="s">
        <v>854</v>
      </c>
      <c r="C1050" s="233"/>
      <c r="D1050" s="233"/>
      <c r="E1050" s="235"/>
      <c r="F1050" s="214"/>
      <c r="G1050" s="235"/>
    </row>
    <row r="1051" ht="15" customHeight="1" spans="1:7">
      <c r="A1051" s="232">
        <v>2150206</v>
      </c>
      <c r="B1051" s="111" t="s">
        <v>855</v>
      </c>
      <c r="C1051" s="233"/>
      <c r="D1051" s="233"/>
      <c r="E1051" s="235"/>
      <c r="F1051" s="214"/>
      <c r="G1051" s="235"/>
    </row>
    <row r="1052" ht="15" customHeight="1" spans="1:7">
      <c r="A1052" s="232">
        <v>2150207</v>
      </c>
      <c r="B1052" s="125" t="s">
        <v>856</v>
      </c>
      <c r="C1052" s="233"/>
      <c r="D1052" s="233"/>
      <c r="E1052" s="235"/>
      <c r="F1052" s="214"/>
      <c r="G1052" s="235"/>
    </row>
    <row r="1053" ht="15" customHeight="1" spans="1:7">
      <c r="A1053" s="232">
        <v>2150208</v>
      </c>
      <c r="B1053" s="111" t="s">
        <v>857</v>
      </c>
      <c r="C1053" s="233"/>
      <c r="D1053" s="233"/>
      <c r="E1053" s="235"/>
      <c r="F1053" s="214"/>
      <c r="G1053" s="235"/>
    </row>
    <row r="1054" ht="15" customHeight="1" spans="1:7">
      <c r="A1054" s="232">
        <v>2150209</v>
      </c>
      <c r="B1054" s="111" t="s">
        <v>858</v>
      </c>
      <c r="C1054" s="233"/>
      <c r="D1054" s="233"/>
      <c r="E1054" s="235"/>
      <c r="F1054" s="214"/>
      <c r="G1054" s="235"/>
    </row>
    <row r="1055" ht="15" customHeight="1" spans="1:7">
      <c r="A1055" s="232">
        <v>2150210</v>
      </c>
      <c r="B1055" s="111" t="s">
        <v>859</v>
      </c>
      <c r="C1055" s="233"/>
      <c r="D1055" s="233"/>
      <c r="E1055" s="235"/>
      <c r="F1055" s="214"/>
      <c r="G1055" s="235"/>
    </row>
    <row r="1056" ht="15" customHeight="1" spans="1:7">
      <c r="A1056" s="232">
        <v>2150212</v>
      </c>
      <c r="B1056" s="111" t="s">
        <v>860</v>
      </c>
      <c r="C1056" s="233"/>
      <c r="D1056" s="233"/>
      <c r="E1056" s="235"/>
      <c r="F1056" s="214"/>
      <c r="G1056" s="235"/>
    </row>
    <row r="1057" ht="15" customHeight="1" spans="1:7">
      <c r="A1057" s="232">
        <v>2150213</v>
      </c>
      <c r="B1057" s="111" t="s">
        <v>861</v>
      </c>
      <c r="C1057" s="233"/>
      <c r="D1057" s="233"/>
      <c r="E1057" s="235"/>
      <c r="F1057" s="214"/>
      <c r="G1057" s="235"/>
    </row>
    <row r="1058" ht="15" customHeight="1" spans="1:7">
      <c r="A1058" s="232">
        <v>2150214</v>
      </c>
      <c r="B1058" s="111" t="s">
        <v>862</v>
      </c>
      <c r="C1058" s="233"/>
      <c r="D1058" s="233"/>
      <c r="E1058" s="235"/>
      <c r="F1058" s="214"/>
      <c r="G1058" s="235"/>
    </row>
    <row r="1059" ht="16" customHeight="1" spans="1:7">
      <c r="A1059" s="232">
        <v>2150215</v>
      </c>
      <c r="B1059" s="111" t="s">
        <v>863</v>
      </c>
      <c r="C1059" s="233"/>
      <c r="D1059" s="233"/>
      <c r="E1059" s="235"/>
      <c r="F1059" s="214"/>
      <c r="G1059" s="235"/>
    </row>
    <row r="1060" ht="15" customHeight="1" spans="1:7">
      <c r="A1060" s="232">
        <v>2150299</v>
      </c>
      <c r="B1060" s="111" t="s">
        <v>864</v>
      </c>
      <c r="C1060" s="233">
        <v>149.76</v>
      </c>
      <c r="D1060" s="233">
        <v>49</v>
      </c>
      <c r="E1060" s="234">
        <f>D1060/C1060*100</f>
        <v>32.7190170940171</v>
      </c>
      <c r="F1060" s="214">
        <v>90</v>
      </c>
      <c r="G1060" s="234">
        <f>(D1060-F1060)/F1060*100</f>
        <v>-45.5555555555556</v>
      </c>
    </row>
    <row r="1061" ht="15" customHeight="1" spans="1:7">
      <c r="A1061" s="232">
        <v>21503</v>
      </c>
      <c r="B1061" s="104" t="s">
        <v>865</v>
      </c>
      <c r="C1061" s="233"/>
      <c r="D1061" s="233"/>
      <c r="E1061" s="235"/>
      <c r="F1061" s="214"/>
      <c r="G1061" s="235"/>
    </row>
    <row r="1062" ht="15" customHeight="1" spans="1:7">
      <c r="A1062" s="232">
        <v>2150301</v>
      </c>
      <c r="B1062" s="111" t="s">
        <v>42</v>
      </c>
      <c r="C1062" s="233"/>
      <c r="D1062" s="233"/>
      <c r="E1062" s="235"/>
      <c r="F1062" s="214"/>
      <c r="G1062" s="235"/>
    </row>
    <row r="1063" ht="15" customHeight="1" spans="1:7">
      <c r="A1063" s="232">
        <v>2150302</v>
      </c>
      <c r="B1063" s="111" t="s">
        <v>43</v>
      </c>
      <c r="C1063" s="233"/>
      <c r="D1063" s="233"/>
      <c r="E1063" s="235"/>
      <c r="F1063" s="214"/>
      <c r="G1063" s="235"/>
    </row>
    <row r="1064" ht="15" customHeight="1" spans="1:7">
      <c r="A1064" s="232">
        <v>2150303</v>
      </c>
      <c r="B1064" s="111" t="s">
        <v>44</v>
      </c>
      <c r="C1064" s="233"/>
      <c r="D1064" s="233"/>
      <c r="E1064" s="235"/>
      <c r="F1064" s="214"/>
      <c r="G1064" s="235"/>
    </row>
    <row r="1065" ht="15" customHeight="1" spans="1:7">
      <c r="A1065" s="232">
        <v>2150399</v>
      </c>
      <c r="B1065" s="111" t="s">
        <v>866</v>
      </c>
      <c r="C1065" s="233"/>
      <c r="D1065" s="233"/>
      <c r="E1065" s="235"/>
      <c r="F1065" s="214"/>
      <c r="G1065" s="235"/>
    </row>
    <row r="1066" ht="15" customHeight="1" spans="1:7">
      <c r="A1066" s="232">
        <v>21505</v>
      </c>
      <c r="B1066" s="104" t="s">
        <v>867</v>
      </c>
      <c r="C1066" s="233">
        <v>941.507038</v>
      </c>
      <c r="D1066" s="233">
        <f>SUM(D1067:D1076)</f>
        <v>907</v>
      </c>
      <c r="E1066" s="234">
        <f>D1066/C1066*100</f>
        <v>96.3349144926944</v>
      </c>
      <c r="F1066" s="214">
        <v>849</v>
      </c>
      <c r="G1066" s="234">
        <f>(D1066-F1066)/F1066*100</f>
        <v>6.83156654888104</v>
      </c>
    </row>
    <row r="1067" ht="15" customHeight="1" spans="1:7">
      <c r="A1067" s="232">
        <v>2150501</v>
      </c>
      <c r="B1067" s="111" t="s">
        <v>42</v>
      </c>
      <c r="C1067" s="233">
        <v>885.507038</v>
      </c>
      <c r="D1067" s="233">
        <v>881</v>
      </c>
      <c r="E1067" s="234">
        <f>D1067/C1067*100</f>
        <v>99.4910217754814</v>
      </c>
      <c r="F1067" s="214">
        <v>309</v>
      </c>
      <c r="G1067" s="234">
        <f>(D1067-F1067)/F1067*100</f>
        <v>185.113268608414</v>
      </c>
    </row>
    <row r="1068" ht="15" customHeight="1" spans="1:7">
      <c r="A1068" s="232">
        <v>2150502</v>
      </c>
      <c r="B1068" s="111" t="s">
        <v>43</v>
      </c>
      <c r="C1068" s="233"/>
      <c r="D1068" s="233"/>
      <c r="E1068" s="235"/>
      <c r="F1068" s="214"/>
      <c r="G1068" s="235"/>
    </row>
    <row r="1069" ht="15" customHeight="1" spans="1:7">
      <c r="A1069" s="232">
        <v>2150503</v>
      </c>
      <c r="B1069" s="111" t="s">
        <v>44</v>
      </c>
      <c r="C1069" s="233"/>
      <c r="D1069" s="233"/>
      <c r="E1069" s="235"/>
      <c r="F1069" s="214"/>
      <c r="G1069" s="235"/>
    </row>
    <row r="1070" ht="15" customHeight="1" spans="1:7">
      <c r="A1070" s="232">
        <v>2150505</v>
      </c>
      <c r="B1070" s="111" t="s">
        <v>868</v>
      </c>
      <c r="C1070" s="233"/>
      <c r="D1070" s="233"/>
      <c r="E1070" s="235"/>
      <c r="F1070" s="214"/>
      <c r="G1070" s="235"/>
    </row>
    <row r="1071" ht="15" customHeight="1" spans="1:7">
      <c r="A1071" s="232">
        <v>2150507</v>
      </c>
      <c r="B1071" s="111" t="s">
        <v>869</v>
      </c>
      <c r="C1071" s="233"/>
      <c r="D1071" s="233"/>
      <c r="E1071" s="235"/>
      <c r="F1071" s="214"/>
      <c r="G1071" s="235"/>
    </row>
    <row r="1072" ht="15" customHeight="1" spans="1:7">
      <c r="A1072" s="232">
        <v>2150508</v>
      </c>
      <c r="B1072" s="111" t="s">
        <v>870</v>
      </c>
      <c r="C1072" s="233"/>
      <c r="D1072" s="233"/>
      <c r="E1072" s="235"/>
      <c r="F1072" s="214"/>
      <c r="G1072" s="235"/>
    </row>
    <row r="1073" ht="15" customHeight="1" spans="1:7">
      <c r="A1073" s="232">
        <v>2150516</v>
      </c>
      <c r="B1073" s="111" t="s">
        <v>871</v>
      </c>
      <c r="C1073" s="233"/>
      <c r="D1073" s="233"/>
      <c r="E1073" s="235"/>
      <c r="F1073" s="214"/>
      <c r="G1073" s="235"/>
    </row>
    <row r="1074" ht="15" customHeight="1" spans="1:7">
      <c r="A1074" s="232">
        <v>2150517</v>
      </c>
      <c r="B1074" s="111" t="s">
        <v>872</v>
      </c>
      <c r="C1074" s="233">
        <v>30</v>
      </c>
      <c r="D1074" s="233"/>
      <c r="E1074" s="234">
        <f>D1074/C1074*100</f>
        <v>0</v>
      </c>
      <c r="F1074" s="214"/>
      <c r="G1074" s="235"/>
    </row>
    <row r="1075" ht="15" customHeight="1" spans="1:7">
      <c r="A1075" s="232">
        <v>2150550</v>
      </c>
      <c r="B1075" s="111" t="s">
        <v>51</v>
      </c>
      <c r="C1075" s="233"/>
      <c r="D1075" s="233"/>
      <c r="E1075" s="235"/>
      <c r="F1075" s="214"/>
      <c r="G1075" s="235"/>
    </row>
    <row r="1076" ht="15" customHeight="1" spans="1:7">
      <c r="A1076" s="232" t="s">
        <v>873</v>
      </c>
      <c r="B1076" s="111" t="s">
        <v>874</v>
      </c>
      <c r="C1076" s="233">
        <v>26</v>
      </c>
      <c r="D1076" s="233">
        <v>26</v>
      </c>
      <c r="E1076" s="234">
        <f>D1076/C1076*100</f>
        <v>100</v>
      </c>
      <c r="F1076" s="214">
        <v>540</v>
      </c>
      <c r="G1076" s="234">
        <f>(D1076-F1076)/F1076*100</f>
        <v>-95.1851851851852</v>
      </c>
    </row>
    <row r="1077" ht="15" customHeight="1" spans="1:7">
      <c r="A1077" s="232">
        <v>21507</v>
      </c>
      <c r="B1077" s="104" t="s">
        <v>875</v>
      </c>
      <c r="C1077" s="233"/>
      <c r="D1077" s="233"/>
      <c r="E1077" s="235"/>
      <c r="F1077" s="214"/>
      <c r="G1077" s="235"/>
    </row>
    <row r="1078" ht="15" customHeight="1" spans="1:7">
      <c r="A1078" s="232">
        <v>2150701</v>
      </c>
      <c r="B1078" s="111" t="s">
        <v>42</v>
      </c>
      <c r="C1078" s="233"/>
      <c r="D1078" s="233"/>
      <c r="E1078" s="235"/>
      <c r="F1078" s="214"/>
      <c r="G1078" s="235"/>
    </row>
    <row r="1079" ht="15" customHeight="1" spans="1:7">
      <c r="A1079" s="232">
        <v>2150702</v>
      </c>
      <c r="B1079" s="111" t="s">
        <v>43</v>
      </c>
      <c r="C1079" s="233"/>
      <c r="D1079" s="233"/>
      <c r="E1079" s="235"/>
      <c r="F1079" s="214"/>
      <c r="G1079" s="235"/>
    </row>
    <row r="1080" ht="15" customHeight="1" spans="1:7">
      <c r="A1080" s="232">
        <v>2150703</v>
      </c>
      <c r="B1080" s="111" t="s">
        <v>44</v>
      </c>
      <c r="C1080" s="233"/>
      <c r="D1080" s="233"/>
      <c r="E1080" s="235"/>
      <c r="F1080" s="214"/>
      <c r="G1080" s="235"/>
    </row>
    <row r="1081" ht="15" customHeight="1" spans="1:7">
      <c r="A1081" s="232">
        <v>2150704</v>
      </c>
      <c r="B1081" s="111" t="s">
        <v>876</v>
      </c>
      <c r="C1081" s="233"/>
      <c r="D1081" s="233"/>
      <c r="E1081" s="235"/>
      <c r="F1081" s="214"/>
      <c r="G1081" s="235"/>
    </row>
    <row r="1082" ht="15" customHeight="1" spans="1:7">
      <c r="A1082" s="232">
        <v>2150705</v>
      </c>
      <c r="B1082" s="111" t="s">
        <v>877</v>
      </c>
      <c r="C1082" s="233"/>
      <c r="D1082" s="233"/>
      <c r="E1082" s="235"/>
      <c r="F1082" s="214"/>
      <c r="G1082" s="235"/>
    </row>
    <row r="1083" ht="15" customHeight="1" spans="1:7">
      <c r="A1083" s="232">
        <v>2150799</v>
      </c>
      <c r="B1083" s="111" t="s">
        <v>878</v>
      </c>
      <c r="C1083" s="233"/>
      <c r="D1083" s="233"/>
      <c r="E1083" s="235"/>
      <c r="F1083" s="214"/>
      <c r="G1083" s="235"/>
    </row>
    <row r="1084" ht="15" customHeight="1" spans="1:7">
      <c r="A1084" s="232">
        <v>21508</v>
      </c>
      <c r="B1084" s="104" t="s">
        <v>879</v>
      </c>
      <c r="C1084" s="233">
        <v>48</v>
      </c>
      <c r="D1084" s="233"/>
      <c r="E1084" s="234">
        <f>D1084/C1084*100</f>
        <v>0</v>
      </c>
      <c r="F1084" s="214"/>
      <c r="G1084" s="235"/>
    </row>
    <row r="1085" ht="15" customHeight="1" spans="1:7">
      <c r="A1085" s="232">
        <v>2150801</v>
      </c>
      <c r="B1085" s="111" t="s">
        <v>42</v>
      </c>
      <c r="C1085" s="233"/>
      <c r="D1085" s="233"/>
      <c r="E1085" s="235"/>
      <c r="F1085" s="214"/>
      <c r="G1085" s="235"/>
    </row>
    <row r="1086" ht="15" customHeight="1" spans="1:7">
      <c r="A1086" s="232">
        <v>2150802</v>
      </c>
      <c r="B1086" s="111" t="s">
        <v>43</v>
      </c>
      <c r="C1086" s="233"/>
      <c r="D1086" s="233"/>
      <c r="E1086" s="235"/>
      <c r="F1086" s="214"/>
      <c r="G1086" s="235"/>
    </row>
    <row r="1087" ht="15" customHeight="1" spans="1:7">
      <c r="A1087" s="232">
        <v>2150803</v>
      </c>
      <c r="B1087" s="111" t="s">
        <v>44</v>
      </c>
      <c r="C1087" s="233"/>
      <c r="D1087" s="233"/>
      <c r="E1087" s="235"/>
      <c r="F1087" s="214"/>
      <c r="G1087" s="235"/>
    </row>
    <row r="1088" ht="15" customHeight="1" spans="1:7">
      <c r="A1088" s="232">
        <v>2150804</v>
      </c>
      <c r="B1088" s="111" t="s">
        <v>880</v>
      </c>
      <c r="C1088" s="233"/>
      <c r="D1088" s="233"/>
      <c r="E1088" s="235"/>
      <c r="F1088" s="214"/>
      <c r="G1088" s="235"/>
    </row>
    <row r="1089" ht="15" customHeight="1" spans="1:7">
      <c r="A1089" s="232">
        <v>2150805</v>
      </c>
      <c r="B1089" s="111" t="s">
        <v>881</v>
      </c>
      <c r="C1089" s="233">
        <v>48</v>
      </c>
      <c r="D1089" s="233"/>
      <c r="E1089" s="234">
        <f>D1089/C1089*100</f>
        <v>0</v>
      </c>
      <c r="F1089" s="214"/>
      <c r="G1089" s="235"/>
    </row>
    <row r="1090" ht="15" customHeight="1" spans="1:7">
      <c r="A1090" s="232">
        <v>2150806</v>
      </c>
      <c r="B1090" s="111" t="s">
        <v>882</v>
      </c>
      <c r="C1090" s="233"/>
      <c r="D1090" s="233"/>
      <c r="E1090" s="235"/>
      <c r="F1090" s="214"/>
      <c r="G1090" s="235"/>
    </row>
    <row r="1091" ht="15" customHeight="1" spans="1:7">
      <c r="A1091" s="232">
        <v>2150899</v>
      </c>
      <c r="B1091" s="111" t="s">
        <v>883</v>
      </c>
      <c r="C1091" s="233"/>
      <c r="D1091" s="233"/>
      <c r="E1091" s="235"/>
      <c r="F1091" s="214"/>
      <c r="G1091" s="235"/>
    </row>
    <row r="1092" ht="15" customHeight="1" spans="1:7">
      <c r="A1092" s="232">
        <v>21599</v>
      </c>
      <c r="B1092" s="104" t="s">
        <v>884</v>
      </c>
      <c r="C1092" s="233"/>
      <c r="D1092" s="233"/>
      <c r="E1092" s="235"/>
      <c r="F1092" s="214"/>
      <c r="G1092" s="235"/>
    </row>
    <row r="1093" ht="15" customHeight="1" spans="1:7">
      <c r="A1093" s="232">
        <v>2159901</v>
      </c>
      <c r="B1093" s="111" t="s">
        <v>885</v>
      </c>
      <c r="C1093" s="233"/>
      <c r="D1093" s="233"/>
      <c r="E1093" s="235"/>
      <c r="F1093" s="214"/>
      <c r="G1093" s="235"/>
    </row>
    <row r="1094" ht="15" customHeight="1" spans="1:7">
      <c r="A1094" s="232">
        <v>2159904</v>
      </c>
      <c r="B1094" s="111" t="s">
        <v>886</v>
      </c>
      <c r="C1094" s="233"/>
      <c r="D1094" s="233"/>
      <c r="E1094" s="235"/>
      <c r="F1094" s="214"/>
      <c r="G1094" s="235"/>
    </row>
    <row r="1095" ht="15" customHeight="1" spans="1:7">
      <c r="A1095" s="232">
        <v>2159905</v>
      </c>
      <c r="B1095" s="111" t="s">
        <v>887</v>
      </c>
      <c r="C1095" s="233"/>
      <c r="D1095" s="233"/>
      <c r="E1095" s="235"/>
      <c r="F1095" s="214"/>
      <c r="G1095" s="235"/>
    </row>
    <row r="1096" ht="15" customHeight="1" spans="1:7">
      <c r="A1096" s="232">
        <v>2159906</v>
      </c>
      <c r="B1096" s="111" t="s">
        <v>888</v>
      </c>
      <c r="C1096" s="233"/>
      <c r="D1096" s="233"/>
      <c r="E1096" s="235"/>
      <c r="F1096" s="214"/>
      <c r="G1096" s="235"/>
    </row>
    <row r="1097" ht="15" customHeight="1" spans="1:7">
      <c r="A1097" s="232">
        <v>2159999</v>
      </c>
      <c r="B1097" s="111" t="s">
        <v>889</v>
      </c>
      <c r="C1097" s="233"/>
      <c r="D1097" s="233"/>
      <c r="E1097" s="235"/>
      <c r="F1097" s="214"/>
      <c r="G1097" s="235"/>
    </row>
    <row r="1098" ht="15" customHeight="1" spans="1:7">
      <c r="A1098" s="232">
        <v>216</v>
      </c>
      <c r="B1098" s="104" t="s">
        <v>890</v>
      </c>
      <c r="C1098" s="233">
        <v>913.4507</v>
      </c>
      <c r="D1098" s="233">
        <f>SUM(D1099,D1109,D1115)</f>
        <v>625</v>
      </c>
      <c r="E1098" s="234">
        <f>D1098/C1098*100</f>
        <v>68.4218644750067</v>
      </c>
      <c r="F1098" s="214">
        <v>635</v>
      </c>
      <c r="G1098" s="234">
        <f>(D1098-F1098)/F1098*100</f>
        <v>-1.5748031496063</v>
      </c>
    </row>
    <row r="1099" ht="15" customHeight="1" spans="1:7">
      <c r="A1099" s="232">
        <v>21602</v>
      </c>
      <c r="B1099" s="104" t="s">
        <v>891</v>
      </c>
      <c r="C1099" s="233">
        <v>793.4507</v>
      </c>
      <c r="D1099" s="233">
        <f>SUM(D1100:D1108)</f>
        <v>505</v>
      </c>
      <c r="E1099" s="234">
        <f>D1099/C1099*100</f>
        <v>63.6460463139046</v>
      </c>
      <c r="F1099" s="214">
        <v>536</v>
      </c>
      <c r="G1099" s="234">
        <f>(D1099-F1099)/F1099*100</f>
        <v>-5.78358208955224</v>
      </c>
    </row>
    <row r="1100" ht="15" customHeight="1" spans="1:7">
      <c r="A1100" s="232">
        <v>2160201</v>
      </c>
      <c r="B1100" s="111" t="s">
        <v>42</v>
      </c>
      <c r="C1100" s="233">
        <v>149.4507</v>
      </c>
      <c r="D1100" s="233">
        <v>146</v>
      </c>
      <c r="E1100" s="234">
        <f>D1100/C1100*100</f>
        <v>97.6910780611934</v>
      </c>
      <c r="F1100" s="214">
        <v>110</v>
      </c>
      <c r="G1100" s="234">
        <f>(D1100-F1100)/F1100*100</f>
        <v>32.7272727272727</v>
      </c>
    </row>
    <row r="1101" ht="15" customHeight="1" spans="1:7">
      <c r="A1101" s="232" t="s">
        <v>892</v>
      </c>
      <c r="B1101" s="111" t="s">
        <v>43</v>
      </c>
      <c r="C1101" s="233">
        <v>541</v>
      </c>
      <c r="D1101" s="233">
        <v>359</v>
      </c>
      <c r="E1101" s="234">
        <f>D1101/C1101*100</f>
        <v>66.358595194085</v>
      </c>
      <c r="F1101" s="214">
        <v>341</v>
      </c>
      <c r="G1101" s="234">
        <f>(D1101-F1101)/F1101*100</f>
        <v>5.27859237536657</v>
      </c>
    </row>
    <row r="1102" ht="15" customHeight="1" spans="1:7">
      <c r="A1102" s="232">
        <v>2160203</v>
      </c>
      <c r="B1102" s="111" t="s">
        <v>44</v>
      </c>
      <c r="C1102" s="233"/>
      <c r="D1102" s="233"/>
      <c r="E1102" s="235"/>
      <c r="F1102" s="214"/>
      <c r="G1102" s="235"/>
    </row>
    <row r="1103" ht="15" customHeight="1" spans="1:7">
      <c r="A1103" s="232">
        <v>2160216</v>
      </c>
      <c r="B1103" s="111" t="s">
        <v>893</v>
      </c>
      <c r="C1103" s="233"/>
      <c r="D1103" s="233"/>
      <c r="E1103" s="235"/>
      <c r="F1103" s="214"/>
      <c r="G1103" s="235"/>
    </row>
    <row r="1104" ht="15" customHeight="1" spans="1:7">
      <c r="A1104" s="232">
        <v>2160217</v>
      </c>
      <c r="B1104" s="111" t="s">
        <v>894</v>
      </c>
      <c r="C1104" s="233"/>
      <c r="D1104" s="233"/>
      <c r="E1104" s="235"/>
      <c r="F1104" s="214"/>
      <c r="G1104" s="235"/>
    </row>
    <row r="1105" ht="15" customHeight="1" spans="1:7">
      <c r="A1105" s="232">
        <v>2160218</v>
      </c>
      <c r="B1105" s="111" t="s">
        <v>895</v>
      </c>
      <c r="C1105" s="233"/>
      <c r="D1105" s="233"/>
      <c r="E1105" s="235"/>
      <c r="F1105" s="214"/>
      <c r="G1105" s="235"/>
    </row>
    <row r="1106" ht="15" customHeight="1" spans="1:7">
      <c r="A1106" s="232">
        <v>2160219</v>
      </c>
      <c r="B1106" s="111" t="s">
        <v>896</v>
      </c>
      <c r="C1106" s="233"/>
      <c r="D1106" s="233"/>
      <c r="E1106" s="235"/>
      <c r="F1106" s="214"/>
      <c r="G1106" s="235"/>
    </row>
    <row r="1107" ht="15" customHeight="1" spans="1:7">
      <c r="A1107" s="232">
        <v>2160250</v>
      </c>
      <c r="B1107" s="111" t="s">
        <v>51</v>
      </c>
      <c r="C1107" s="233"/>
      <c r="D1107" s="233"/>
      <c r="E1107" s="235"/>
      <c r="F1107" s="214"/>
      <c r="G1107" s="235"/>
    </row>
    <row r="1108" ht="15" customHeight="1" spans="1:7">
      <c r="A1108" s="232">
        <v>2160299</v>
      </c>
      <c r="B1108" s="111" t="s">
        <v>897</v>
      </c>
      <c r="C1108" s="233">
        <v>103</v>
      </c>
      <c r="D1108" s="233"/>
      <c r="E1108" s="234">
        <f>D1108/C1108*100</f>
        <v>0</v>
      </c>
      <c r="F1108" s="214"/>
      <c r="G1108" s="235"/>
    </row>
    <row r="1109" ht="15" customHeight="1" spans="1:7">
      <c r="A1109" s="232">
        <v>21606</v>
      </c>
      <c r="B1109" s="104" t="s">
        <v>898</v>
      </c>
      <c r="C1109" s="233">
        <v>120</v>
      </c>
      <c r="D1109" s="233">
        <f>SUM(D1110:D1114)</f>
        <v>120</v>
      </c>
      <c r="E1109" s="234">
        <f>D1109/C1109*100</f>
        <v>100</v>
      </c>
      <c r="F1109" s="214">
        <v>99</v>
      </c>
      <c r="G1109" s="234">
        <f>(D1109-F1109)/F1109*100</f>
        <v>21.2121212121212</v>
      </c>
    </row>
    <row r="1110" ht="15" customHeight="1" spans="1:7">
      <c r="A1110" s="232">
        <v>2160601</v>
      </c>
      <c r="B1110" s="111" t="s">
        <v>42</v>
      </c>
      <c r="C1110" s="233"/>
      <c r="D1110" s="233"/>
      <c r="E1110" s="235"/>
      <c r="F1110" s="214"/>
      <c r="G1110" s="235"/>
    </row>
    <row r="1111" ht="15" customHeight="1" spans="1:7">
      <c r="A1111" s="232">
        <v>2160602</v>
      </c>
      <c r="B1111" s="111" t="s">
        <v>43</v>
      </c>
      <c r="C1111" s="233">
        <v>120</v>
      </c>
      <c r="D1111" s="233">
        <v>120</v>
      </c>
      <c r="E1111" s="234">
        <f>D1111/C1111*100</f>
        <v>100</v>
      </c>
      <c r="F1111" s="214">
        <v>99</v>
      </c>
      <c r="G1111" s="234">
        <f>(D1111-F1111)/F1111*100</f>
        <v>21.2121212121212</v>
      </c>
    </row>
    <row r="1112" ht="15" customHeight="1" spans="1:7">
      <c r="A1112" s="232">
        <v>2160603</v>
      </c>
      <c r="B1112" s="111" t="s">
        <v>44</v>
      </c>
      <c r="C1112" s="233"/>
      <c r="D1112" s="233"/>
      <c r="E1112" s="235"/>
      <c r="F1112" s="214"/>
      <c r="G1112" s="235"/>
    </row>
    <row r="1113" ht="15" customHeight="1" spans="1:7">
      <c r="A1113" s="232">
        <v>2160607</v>
      </c>
      <c r="B1113" s="111" t="s">
        <v>899</v>
      </c>
      <c r="C1113" s="233"/>
      <c r="D1113" s="233"/>
      <c r="E1113" s="235"/>
      <c r="F1113" s="214"/>
      <c r="G1113" s="235"/>
    </row>
    <row r="1114" ht="15" customHeight="1" spans="1:7">
      <c r="A1114" s="232">
        <v>2160699</v>
      </c>
      <c r="B1114" s="111" t="s">
        <v>900</v>
      </c>
      <c r="C1114" s="233"/>
      <c r="D1114" s="233"/>
      <c r="E1114" s="235"/>
      <c r="F1114" s="214"/>
      <c r="G1114" s="235"/>
    </row>
    <row r="1115" ht="15" customHeight="1" spans="1:7">
      <c r="A1115" s="232">
        <v>21699</v>
      </c>
      <c r="B1115" s="104" t="s">
        <v>901</v>
      </c>
      <c r="C1115" s="233"/>
      <c r="D1115" s="233"/>
      <c r="E1115" s="235"/>
      <c r="F1115" s="214"/>
      <c r="G1115" s="235"/>
    </row>
    <row r="1116" ht="15" customHeight="1" spans="1:7">
      <c r="A1116" s="232">
        <v>2169901</v>
      </c>
      <c r="B1116" s="111" t="s">
        <v>902</v>
      </c>
      <c r="C1116" s="233"/>
      <c r="D1116" s="233"/>
      <c r="E1116" s="235"/>
      <c r="F1116" s="214"/>
      <c r="G1116" s="235"/>
    </row>
    <row r="1117" ht="15" customHeight="1" spans="1:7">
      <c r="A1117" s="232">
        <v>2169999</v>
      </c>
      <c r="B1117" s="111" t="s">
        <v>903</v>
      </c>
      <c r="C1117" s="233"/>
      <c r="D1117" s="233"/>
      <c r="E1117" s="235"/>
      <c r="F1117" s="214"/>
      <c r="G1117" s="235"/>
    </row>
    <row r="1118" ht="15" customHeight="1" spans="1:7">
      <c r="A1118" s="232">
        <v>217</v>
      </c>
      <c r="B1118" s="104" t="s">
        <v>904</v>
      </c>
      <c r="C1118" s="233">
        <v>58</v>
      </c>
      <c r="D1118" s="233">
        <f>SUM(D1119,D1126,D1136,D1142,D1145)</f>
        <v>58</v>
      </c>
      <c r="E1118" s="234">
        <f>D1118/C1118*100</f>
        <v>100</v>
      </c>
      <c r="F1118" s="214"/>
      <c r="G1118" s="235"/>
    </row>
    <row r="1119" ht="15" customHeight="1" spans="1:7">
      <c r="A1119" s="232">
        <v>21701</v>
      </c>
      <c r="B1119" s="104" t="s">
        <v>905</v>
      </c>
      <c r="C1119" s="233">
        <v>58</v>
      </c>
      <c r="D1119" s="233">
        <f>SUM(D1120:D1125)</f>
        <v>58</v>
      </c>
      <c r="E1119" s="234">
        <f>D1119/C1119*100</f>
        <v>100</v>
      </c>
      <c r="F1119" s="214"/>
      <c r="G1119" s="235"/>
    </row>
    <row r="1120" ht="15" customHeight="1" spans="1:7">
      <c r="A1120" s="232">
        <v>2170101</v>
      </c>
      <c r="B1120" s="111" t="s">
        <v>42</v>
      </c>
      <c r="C1120" s="233">
        <v>58</v>
      </c>
      <c r="D1120" s="233">
        <v>58</v>
      </c>
      <c r="E1120" s="234">
        <f>D1120/C1120*100</f>
        <v>100</v>
      </c>
      <c r="F1120" s="214"/>
      <c r="G1120" s="235"/>
    </row>
    <row r="1121" ht="15" customHeight="1" spans="1:7">
      <c r="A1121" s="232">
        <v>2170102</v>
      </c>
      <c r="B1121" s="111" t="s">
        <v>43</v>
      </c>
      <c r="C1121" s="233"/>
      <c r="D1121" s="233"/>
      <c r="E1121" s="235"/>
      <c r="F1121" s="214"/>
      <c r="G1121" s="235"/>
    </row>
    <row r="1122" ht="15" customHeight="1" spans="1:7">
      <c r="A1122" s="232">
        <v>2170103</v>
      </c>
      <c r="B1122" s="111" t="s">
        <v>44</v>
      </c>
      <c r="C1122" s="233"/>
      <c r="D1122" s="233"/>
      <c r="E1122" s="235"/>
      <c r="F1122" s="214"/>
      <c r="G1122" s="235"/>
    </row>
    <row r="1123" ht="15" customHeight="1" spans="1:7">
      <c r="A1123" s="232">
        <v>2170104</v>
      </c>
      <c r="B1123" s="111" t="s">
        <v>906</v>
      </c>
      <c r="C1123" s="233"/>
      <c r="D1123" s="233"/>
      <c r="E1123" s="235"/>
      <c r="F1123" s="214"/>
      <c r="G1123" s="235"/>
    </row>
    <row r="1124" ht="15" customHeight="1" spans="1:7">
      <c r="A1124" s="232">
        <v>2170150</v>
      </c>
      <c r="B1124" s="111" t="s">
        <v>51</v>
      </c>
      <c r="C1124" s="233"/>
      <c r="D1124" s="233"/>
      <c r="E1124" s="235"/>
      <c r="F1124" s="214"/>
      <c r="G1124" s="235"/>
    </row>
    <row r="1125" ht="15" customHeight="1" spans="1:7">
      <c r="A1125" s="232">
        <v>2170199</v>
      </c>
      <c r="B1125" s="111" t="s">
        <v>907</v>
      </c>
      <c r="C1125" s="233"/>
      <c r="D1125" s="233"/>
      <c r="E1125" s="235"/>
      <c r="F1125" s="214"/>
      <c r="G1125" s="235"/>
    </row>
    <row r="1126" ht="15" customHeight="1" spans="1:7">
      <c r="A1126" s="232">
        <v>21702</v>
      </c>
      <c r="B1126" s="104" t="s">
        <v>908</v>
      </c>
      <c r="C1126" s="233"/>
      <c r="D1126" s="233"/>
      <c r="E1126" s="235"/>
      <c r="F1126" s="214"/>
      <c r="G1126" s="235"/>
    </row>
    <row r="1127" ht="15" customHeight="1" spans="1:7">
      <c r="A1127" s="232">
        <v>2170201</v>
      </c>
      <c r="B1127" s="111" t="s">
        <v>909</v>
      </c>
      <c r="C1127" s="233"/>
      <c r="D1127" s="233"/>
      <c r="E1127" s="235"/>
      <c r="F1127" s="214"/>
      <c r="G1127" s="235"/>
    </row>
    <row r="1128" ht="15" customHeight="1" spans="1:7">
      <c r="A1128" s="232">
        <v>2170202</v>
      </c>
      <c r="B1128" s="111" t="s">
        <v>910</v>
      </c>
      <c r="C1128" s="233"/>
      <c r="D1128" s="233"/>
      <c r="E1128" s="235"/>
      <c r="F1128" s="214"/>
      <c r="G1128" s="235"/>
    </row>
    <row r="1129" ht="15" customHeight="1" spans="1:7">
      <c r="A1129" s="232">
        <v>2170203</v>
      </c>
      <c r="B1129" s="111" t="s">
        <v>911</v>
      </c>
      <c r="C1129" s="233"/>
      <c r="D1129" s="233"/>
      <c r="E1129" s="235"/>
      <c r="F1129" s="214"/>
      <c r="G1129" s="235"/>
    </row>
    <row r="1130" ht="15" customHeight="1" spans="1:7">
      <c r="A1130" s="232">
        <v>2170204</v>
      </c>
      <c r="B1130" s="111" t="s">
        <v>912</v>
      </c>
      <c r="C1130" s="233"/>
      <c r="D1130" s="233"/>
      <c r="E1130" s="235"/>
      <c r="F1130" s="214"/>
      <c r="G1130" s="235"/>
    </row>
    <row r="1131" ht="15" customHeight="1" spans="1:7">
      <c r="A1131" s="232">
        <v>2170205</v>
      </c>
      <c r="B1131" s="111" t="s">
        <v>913</v>
      </c>
      <c r="C1131" s="233"/>
      <c r="D1131" s="233"/>
      <c r="E1131" s="235"/>
      <c r="F1131" s="214"/>
      <c r="G1131" s="235"/>
    </row>
    <row r="1132" ht="15" customHeight="1" spans="1:7">
      <c r="A1132" s="232">
        <v>2170206</v>
      </c>
      <c r="B1132" s="111" t="s">
        <v>914</v>
      </c>
      <c r="C1132" s="233"/>
      <c r="D1132" s="233"/>
      <c r="E1132" s="235"/>
      <c r="F1132" s="214"/>
      <c r="G1132" s="235"/>
    </row>
    <row r="1133" ht="15" customHeight="1" spans="1:7">
      <c r="A1133" s="232">
        <v>2170207</v>
      </c>
      <c r="B1133" s="111" t="s">
        <v>915</v>
      </c>
      <c r="C1133" s="233"/>
      <c r="D1133" s="233"/>
      <c r="E1133" s="235"/>
      <c r="F1133" s="214"/>
      <c r="G1133" s="235"/>
    </row>
    <row r="1134" ht="15" customHeight="1" spans="1:7">
      <c r="A1134" s="232">
        <v>2170208</v>
      </c>
      <c r="B1134" s="111" t="s">
        <v>916</v>
      </c>
      <c r="C1134" s="233"/>
      <c r="D1134" s="233"/>
      <c r="E1134" s="235"/>
      <c r="F1134" s="214"/>
      <c r="G1134" s="235"/>
    </row>
    <row r="1135" ht="15" customHeight="1" spans="1:7">
      <c r="A1135" s="232">
        <v>2170299</v>
      </c>
      <c r="B1135" s="111" t="s">
        <v>917</v>
      </c>
      <c r="C1135" s="233"/>
      <c r="D1135" s="233"/>
      <c r="E1135" s="235"/>
      <c r="F1135" s="214"/>
      <c r="G1135" s="235"/>
    </row>
    <row r="1136" ht="15" customHeight="1" spans="1:7">
      <c r="A1136" s="232">
        <v>21703</v>
      </c>
      <c r="B1136" s="104" t="s">
        <v>918</v>
      </c>
      <c r="C1136" s="233"/>
      <c r="D1136" s="233"/>
      <c r="E1136" s="235"/>
      <c r="F1136" s="214"/>
      <c r="G1136" s="235"/>
    </row>
    <row r="1137" ht="15" customHeight="1" spans="1:7">
      <c r="A1137" s="232">
        <v>2170301</v>
      </c>
      <c r="B1137" s="111" t="s">
        <v>919</v>
      </c>
      <c r="C1137" s="233"/>
      <c r="D1137" s="233"/>
      <c r="E1137" s="235"/>
      <c r="F1137" s="214"/>
      <c r="G1137" s="235"/>
    </row>
    <row r="1138" ht="15" customHeight="1" spans="1:7">
      <c r="A1138" s="232">
        <v>2170302</v>
      </c>
      <c r="B1138" s="111" t="s">
        <v>920</v>
      </c>
      <c r="C1138" s="233"/>
      <c r="D1138" s="233"/>
      <c r="E1138" s="235"/>
      <c r="F1138" s="214"/>
      <c r="G1138" s="235"/>
    </row>
    <row r="1139" ht="15" customHeight="1" spans="1:7">
      <c r="A1139" s="232">
        <v>2170303</v>
      </c>
      <c r="B1139" s="111" t="s">
        <v>921</v>
      </c>
      <c r="C1139" s="233"/>
      <c r="D1139" s="233"/>
      <c r="E1139" s="235"/>
      <c r="F1139" s="214"/>
      <c r="G1139" s="235"/>
    </row>
    <row r="1140" ht="15" customHeight="1" spans="1:7">
      <c r="A1140" s="232">
        <v>2170304</v>
      </c>
      <c r="B1140" s="111" t="s">
        <v>922</v>
      </c>
      <c r="C1140" s="233"/>
      <c r="D1140" s="233"/>
      <c r="E1140" s="235"/>
      <c r="F1140" s="214"/>
      <c r="G1140" s="235"/>
    </row>
    <row r="1141" ht="15" customHeight="1" spans="1:7">
      <c r="A1141" s="232">
        <v>2170399</v>
      </c>
      <c r="B1141" s="111" t="s">
        <v>923</v>
      </c>
      <c r="C1141" s="233"/>
      <c r="D1141" s="233"/>
      <c r="E1141" s="235"/>
      <c r="F1141" s="214"/>
      <c r="G1141" s="235"/>
    </row>
    <row r="1142" ht="15" customHeight="1" spans="1:7">
      <c r="A1142" s="232">
        <v>21704</v>
      </c>
      <c r="B1142" s="104" t="s">
        <v>924</v>
      </c>
      <c r="C1142" s="233"/>
      <c r="D1142" s="233"/>
      <c r="E1142" s="235"/>
      <c r="F1142" s="214"/>
      <c r="G1142" s="235"/>
    </row>
    <row r="1143" ht="15" customHeight="1" spans="1:7">
      <c r="A1143" s="232">
        <v>2170401</v>
      </c>
      <c r="B1143" s="111" t="s">
        <v>925</v>
      </c>
      <c r="C1143" s="233"/>
      <c r="D1143" s="233"/>
      <c r="E1143" s="235"/>
      <c r="F1143" s="214"/>
      <c r="G1143" s="235"/>
    </row>
    <row r="1144" ht="15" customHeight="1" spans="1:7">
      <c r="A1144" s="232">
        <v>2170499</v>
      </c>
      <c r="B1144" s="111" t="s">
        <v>926</v>
      </c>
      <c r="C1144" s="233"/>
      <c r="D1144" s="233"/>
      <c r="E1144" s="235"/>
      <c r="F1144" s="214"/>
      <c r="G1144" s="235"/>
    </row>
    <row r="1145" ht="15" customHeight="1" spans="1:7">
      <c r="A1145" s="232">
        <v>21799</v>
      </c>
      <c r="B1145" s="104" t="s">
        <v>927</v>
      </c>
      <c r="C1145" s="233"/>
      <c r="D1145" s="233"/>
      <c r="E1145" s="235"/>
      <c r="F1145" s="214"/>
      <c r="G1145" s="235"/>
    </row>
    <row r="1146" ht="15" customHeight="1" spans="1:7">
      <c r="A1146" s="232">
        <v>2179902</v>
      </c>
      <c r="B1146" s="111" t="s">
        <v>928</v>
      </c>
      <c r="C1146" s="233"/>
      <c r="D1146" s="233"/>
      <c r="E1146" s="235"/>
      <c r="F1146" s="214"/>
      <c r="G1146" s="235"/>
    </row>
    <row r="1147" ht="15" customHeight="1" spans="1:7">
      <c r="A1147" s="232">
        <v>2179999</v>
      </c>
      <c r="B1147" s="111" t="s">
        <v>929</v>
      </c>
      <c r="C1147" s="233"/>
      <c r="D1147" s="233"/>
      <c r="E1147" s="235"/>
      <c r="F1147" s="214"/>
      <c r="G1147" s="235"/>
    </row>
    <row r="1148" ht="15" customHeight="1" spans="1:7">
      <c r="A1148" s="232">
        <v>219</v>
      </c>
      <c r="B1148" s="104" t="s">
        <v>930</v>
      </c>
      <c r="C1148" s="233"/>
      <c r="D1148" s="233"/>
      <c r="E1148" s="235"/>
      <c r="F1148" s="214"/>
      <c r="G1148" s="235"/>
    </row>
    <row r="1149" ht="15" customHeight="1" spans="1:7">
      <c r="A1149" s="232">
        <v>21901</v>
      </c>
      <c r="B1149" s="104" t="s">
        <v>931</v>
      </c>
      <c r="C1149" s="233"/>
      <c r="D1149" s="233"/>
      <c r="E1149" s="235"/>
      <c r="F1149" s="214"/>
      <c r="G1149" s="235"/>
    </row>
    <row r="1150" ht="15" customHeight="1" spans="1:7">
      <c r="A1150" s="232">
        <v>21902</v>
      </c>
      <c r="B1150" s="104" t="s">
        <v>932</v>
      </c>
      <c r="C1150" s="233"/>
      <c r="D1150" s="233"/>
      <c r="E1150" s="235"/>
      <c r="F1150" s="214"/>
      <c r="G1150" s="235"/>
    </row>
    <row r="1151" ht="15" customHeight="1" spans="1:7">
      <c r="A1151" s="232">
        <v>21903</v>
      </c>
      <c r="B1151" s="104" t="s">
        <v>933</v>
      </c>
      <c r="C1151" s="233"/>
      <c r="D1151" s="233"/>
      <c r="E1151" s="235"/>
      <c r="F1151" s="214"/>
      <c r="G1151" s="235"/>
    </row>
    <row r="1152" ht="15" customHeight="1" spans="1:7">
      <c r="A1152" s="232">
        <v>21904</v>
      </c>
      <c r="B1152" s="104" t="s">
        <v>934</v>
      </c>
      <c r="C1152" s="233"/>
      <c r="D1152" s="233"/>
      <c r="E1152" s="235"/>
      <c r="F1152" s="214"/>
      <c r="G1152" s="235"/>
    </row>
    <row r="1153" ht="15" customHeight="1" spans="1:7">
      <c r="A1153" s="232">
        <v>21905</v>
      </c>
      <c r="B1153" s="104" t="s">
        <v>935</v>
      </c>
      <c r="C1153" s="233"/>
      <c r="D1153" s="233"/>
      <c r="E1153" s="235"/>
      <c r="F1153" s="214"/>
      <c r="G1153" s="235"/>
    </row>
    <row r="1154" ht="15" customHeight="1" spans="1:7">
      <c r="A1154" s="232">
        <v>21906</v>
      </c>
      <c r="B1154" s="104" t="s">
        <v>702</v>
      </c>
      <c r="C1154" s="233"/>
      <c r="D1154" s="233"/>
      <c r="E1154" s="235"/>
      <c r="F1154" s="214"/>
      <c r="G1154" s="235"/>
    </row>
    <row r="1155" ht="15" customHeight="1" spans="1:7">
      <c r="A1155" s="232">
        <v>21907</v>
      </c>
      <c r="B1155" s="104" t="s">
        <v>936</v>
      </c>
      <c r="C1155" s="233"/>
      <c r="D1155" s="233"/>
      <c r="E1155" s="235"/>
      <c r="F1155" s="214"/>
      <c r="G1155" s="235"/>
    </row>
    <row r="1156" ht="15" customHeight="1" spans="1:7">
      <c r="A1156" s="232">
        <v>21908</v>
      </c>
      <c r="B1156" s="104" t="s">
        <v>937</v>
      </c>
      <c r="C1156" s="233"/>
      <c r="D1156" s="233"/>
      <c r="E1156" s="235"/>
      <c r="F1156" s="214"/>
      <c r="G1156" s="235"/>
    </row>
    <row r="1157" ht="15" customHeight="1" spans="1:7">
      <c r="A1157" s="232">
        <v>21999</v>
      </c>
      <c r="B1157" s="104" t="s">
        <v>938</v>
      </c>
      <c r="C1157" s="233"/>
      <c r="D1157" s="233"/>
      <c r="E1157" s="235"/>
      <c r="F1157" s="214"/>
      <c r="G1157" s="235"/>
    </row>
    <row r="1158" ht="15" customHeight="1" spans="1:7">
      <c r="A1158" s="232">
        <v>220</v>
      </c>
      <c r="B1158" s="104" t="s">
        <v>939</v>
      </c>
      <c r="C1158" s="233">
        <v>4399.718733</v>
      </c>
      <c r="D1158" s="233">
        <f>SUM(D1159,D1186,D1201)</f>
        <v>3391</v>
      </c>
      <c r="E1158" s="234">
        <f>D1158/C1158*100</f>
        <v>77.0731086641033</v>
      </c>
      <c r="F1158" s="214">
        <v>3788</v>
      </c>
      <c r="G1158" s="234">
        <f>(D1158-F1158)/F1158*100</f>
        <v>-10.480464625132</v>
      </c>
    </row>
    <row r="1159" ht="15" customHeight="1" spans="1:7">
      <c r="A1159" s="232">
        <v>22001</v>
      </c>
      <c r="B1159" s="104" t="s">
        <v>940</v>
      </c>
      <c r="C1159" s="233">
        <v>4353.968733</v>
      </c>
      <c r="D1159" s="233">
        <f>SUM(D1160:D1185)</f>
        <v>3346</v>
      </c>
      <c r="E1159" s="234">
        <f>D1159/C1159*100</f>
        <v>76.8494264701464</v>
      </c>
      <c r="F1159" s="214">
        <v>3788</v>
      </c>
      <c r="G1159" s="234">
        <f>(D1159-F1159)/F1159*100</f>
        <v>-11.6684266103485</v>
      </c>
    </row>
    <row r="1160" ht="15" customHeight="1" spans="1:7">
      <c r="A1160" s="232" t="s">
        <v>941</v>
      </c>
      <c r="B1160" s="111" t="s">
        <v>42</v>
      </c>
      <c r="C1160" s="233">
        <v>3682.884744</v>
      </c>
      <c r="D1160" s="233">
        <v>3307</v>
      </c>
      <c r="E1160" s="234">
        <f>D1160/C1160*100</f>
        <v>89.7937413161686</v>
      </c>
      <c r="F1160" s="214">
        <v>3656</v>
      </c>
      <c r="G1160" s="234">
        <f>(D1160-F1160)/F1160*100</f>
        <v>-9.54595185995624</v>
      </c>
    </row>
    <row r="1161" ht="15" customHeight="1" spans="1:7">
      <c r="A1161" s="232">
        <v>2200102</v>
      </c>
      <c r="B1161" s="111" t="s">
        <v>43</v>
      </c>
      <c r="C1161" s="233"/>
      <c r="D1161" s="233"/>
      <c r="E1161" s="235"/>
      <c r="F1161" s="214"/>
      <c r="G1161" s="235"/>
    </row>
    <row r="1162" ht="15" customHeight="1" spans="1:7">
      <c r="A1162" s="232">
        <v>2200103</v>
      </c>
      <c r="B1162" s="111" t="s">
        <v>44</v>
      </c>
      <c r="C1162" s="233"/>
      <c r="D1162" s="233"/>
      <c r="E1162" s="235"/>
      <c r="F1162" s="214"/>
      <c r="G1162" s="235"/>
    </row>
    <row r="1163" ht="15" customHeight="1" spans="1:7">
      <c r="A1163" s="232">
        <v>2200104</v>
      </c>
      <c r="B1163" s="111" t="s">
        <v>942</v>
      </c>
      <c r="C1163" s="233"/>
      <c r="D1163" s="233"/>
      <c r="E1163" s="235"/>
      <c r="F1163" s="214"/>
      <c r="G1163" s="235"/>
    </row>
    <row r="1164" ht="15" customHeight="1" spans="1:7">
      <c r="A1164" s="232" t="s">
        <v>943</v>
      </c>
      <c r="B1164" s="111" t="s">
        <v>944</v>
      </c>
      <c r="C1164" s="233">
        <v>671.083989</v>
      </c>
      <c r="D1164" s="233">
        <v>39</v>
      </c>
      <c r="E1164" s="234">
        <f>D1164/C1164*100</f>
        <v>5.81149314232857</v>
      </c>
      <c r="F1164" s="214">
        <v>132</v>
      </c>
      <c r="G1164" s="234">
        <f>(D1164-F1164)/F1164*100</f>
        <v>-70.4545454545455</v>
      </c>
    </row>
    <row r="1165" ht="15" customHeight="1" spans="1:7">
      <c r="A1165" s="232">
        <v>2200107</v>
      </c>
      <c r="B1165" s="111" t="s">
        <v>945</v>
      </c>
      <c r="C1165" s="233"/>
      <c r="D1165" s="233"/>
      <c r="E1165" s="235"/>
      <c r="F1165" s="214"/>
      <c r="G1165" s="235"/>
    </row>
    <row r="1166" ht="15" customHeight="1" spans="1:7">
      <c r="A1166" s="232">
        <v>2200108</v>
      </c>
      <c r="B1166" s="111" t="s">
        <v>946</v>
      </c>
      <c r="C1166" s="233"/>
      <c r="D1166" s="233"/>
      <c r="E1166" s="235"/>
      <c r="F1166" s="214"/>
      <c r="G1166" s="235"/>
    </row>
    <row r="1167" ht="15" customHeight="1" spans="1:7">
      <c r="A1167" s="232">
        <v>2200109</v>
      </c>
      <c r="B1167" s="111" t="s">
        <v>947</v>
      </c>
      <c r="C1167" s="233"/>
      <c r="D1167" s="233"/>
      <c r="E1167" s="235"/>
      <c r="F1167" s="214"/>
      <c r="G1167" s="235"/>
    </row>
    <row r="1168" ht="15" customHeight="1" spans="1:7">
      <c r="A1168" s="232">
        <v>2200112</v>
      </c>
      <c r="B1168" s="111" t="s">
        <v>948</v>
      </c>
      <c r="C1168" s="233"/>
      <c r="D1168" s="233"/>
      <c r="E1168" s="235"/>
      <c r="F1168" s="214"/>
      <c r="G1168" s="235"/>
    </row>
    <row r="1169" ht="15" customHeight="1" spans="1:7">
      <c r="A1169" s="232">
        <v>2200113</v>
      </c>
      <c r="B1169" s="111" t="s">
        <v>949</v>
      </c>
      <c r="C1169" s="233"/>
      <c r="D1169" s="233"/>
      <c r="E1169" s="235"/>
      <c r="F1169" s="214"/>
      <c r="G1169" s="235"/>
    </row>
    <row r="1170" ht="15" customHeight="1" spans="1:7">
      <c r="A1170" s="232">
        <v>2200114</v>
      </c>
      <c r="B1170" s="111" t="s">
        <v>950</v>
      </c>
      <c r="C1170" s="233"/>
      <c r="D1170" s="233"/>
      <c r="E1170" s="235"/>
      <c r="F1170" s="214"/>
      <c r="G1170" s="235"/>
    </row>
    <row r="1171" ht="15" customHeight="1" spans="1:7">
      <c r="A1171" s="232">
        <v>2200115</v>
      </c>
      <c r="B1171" s="111" t="s">
        <v>951</v>
      </c>
      <c r="C1171" s="233"/>
      <c r="D1171" s="233"/>
      <c r="E1171" s="235"/>
      <c r="F1171" s="214"/>
      <c r="G1171" s="235"/>
    </row>
    <row r="1172" ht="15" customHeight="1" spans="1:7">
      <c r="A1172" s="232">
        <v>2200116</v>
      </c>
      <c r="B1172" s="111" t="s">
        <v>952</v>
      </c>
      <c r="C1172" s="233"/>
      <c r="D1172" s="233"/>
      <c r="E1172" s="235"/>
      <c r="F1172" s="214"/>
      <c r="G1172" s="235"/>
    </row>
    <row r="1173" ht="15" customHeight="1" spans="1:7">
      <c r="A1173" s="232">
        <v>2200119</v>
      </c>
      <c r="B1173" s="111" t="s">
        <v>953</v>
      </c>
      <c r="C1173" s="233"/>
      <c r="D1173" s="233"/>
      <c r="E1173" s="235"/>
      <c r="F1173" s="214"/>
      <c r="G1173" s="235"/>
    </row>
    <row r="1174" ht="15" customHeight="1" spans="1:7">
      <c r="A1174" s="232">
        <v>2200120</v>
      </c>
      <c r="B1174" s="111" t="s">
        <v>954</v>
      </c>
      <c r="C1174" s="233"/>
      <c r="D1174" s="233"/>
      <c r="E1174" s="235"/>
      <c r="F1174" s="214"/>
      <c r="G1174" s="235"/>
    </row>
    <row r="1175" ht="15" customHeight="1" spans="1:7">
      <c r="A1175" s="232">
        <v>2200121</v>
      </c>
      <c r="B1175" s="111" t="s">
        <v>955</v>
      </c>
      <c r="C1175" s="233"/>
      <c r="D1175" s="233"/>
      <c r="E1175" s="235"/>
      <c r="F1175" s="214"/>
      <c r="G1175" s="235"/>
    </row>
    <row r="1176" ht="15" customHeight="1" spans="1:7">
      <c r="A1176" s="232">
        <v>2200122</v>
      </c>
      <c r="B1176" s="111" t="s">
        <v>956</v>
      </c>
      <c r="C1176" s="233"/>
      <c r="D1176" s="233"/>
      <c r="E1176" s="235"/>
      <c r="F1176" s="214"/>
      <c r="G1176" s="235"/>
    </row>
    <row r="1177" ht="15" customHeight="1" spans="1:7">
      <c r="A1177" s="232">
        <v>2200123</v>
      </c>
      <c r="B1177" s="111" t="s">
        <v>957</v>
      </c>
      <c r="C1177" s="233"/>
      <c r="D1177" s="233"/>
      <c r="E1177" s="235"/>
      <c r="F1177" s="214"/>
      <c r="G1177" s="235"/>
    </row>
    <row r="1178" ht="15" customHeight="1" spans="1:7">
      <c r="A1178" s="232">
        <v>2200124</v>
      </c>
      <c r="B1178" s="111" t="s">
        <v>958</v>
      </c>
      <c r="C1178" s="233"/>
      <c r="D1178" s="233"/>
      <c r="E1178" s="235"/>
      <c r="F1178" s="214"/>
      <c r="G1178" s="235"/>
    </row>
    <row r="1179" ht="15" customHeight="1" spans="1:7">
      <c r="A1179" s="232">
        <v>2200125</v>
      </c>
      <c r="B1179" s="111" t="s">
        <v>959</v>
      </c>
      <c r="C1179" s="233"/>
      <c r="D1179" s="233"/>
      <c r="E1179" s="235"/>
      <c r="F1179" s="214"/>
      <c r="G1179" s="235"/>
    </row>
    <row r="1180" ht="15" customHeight="1" spans="1:7">
      <c r="A1180" s="232">
        <v>2200126</v>
      </c>
      <c r="B1180" s="111" t="s">
        <v>960</v>
      </c>
      <c r="C1180" s="233"/>
      <c r="D1180" s="233"/>
      <c r="E1180" s="235"/>
      <c r="F1180" s="214"/>
      <c r="G1180" s="235"/>
    </row>
    <row r="1181" ht="15" customHeight="1" spans="1:7">
      <c r="A1181" s="232">
        <v>2200127</v>
      </c>
      <c r="B1181" s="111" t="s">
        <v>961</v>
      </c>
      <c r="C1181" s="233"/>
      <c r="D1181" s="233"/>
      <c r="E1181" s="235"/>
      <c r="F1181" s="214"/>
      <c r="G1181" s="235"/>
    </row>
    <row r="1182" ht="15" customHeight="1" spans="1:7">
      <c r="A1182" s="232">
        <v>2200128</v>
      </c>
      <c r="B1182" s="111" t="s">
        <v>962</v>
      </c>
      <c r="C1182" s="233"/>
      <c r="D1182" s="233"/>
      <c r="E1182" s="235"/>
      <c r="F1182" s="214"/>
      <c r="G1182" s="235"/>
    </row>
    <row r="1183" ht="15" customHeight="1" spans="1:7">
      <c r="A1183" s="232">
        <v>2200129</v>
      </c>
      <c r="B1183" s="111" t="s">
        <v>963</v>
      </c>
      <c r="C1183" s="233"/>
      <c r="D1183" s="233"/>
      <c r="E1183" s="235"/>
      <c r="F1183" s="214"/>
      <c r="G1183" s="235"/>
    </row>
    <row r="1184" ht="15" customHeight="1" spans="1:7">
      <c r="A1184" s="232">
        <v>2200150</v>
      </c>
      <c r="B1184" s="111" t="s">
        <v>51</v>
      </c>
      <c r="C1184" s="233"/>
      <c r="D1184" s="233"/>
      <c r="E1184" s="235"/>
      <c r="F1184" s="214"/>
      <c r="G1184" s="235"/>
    </row>
    <row r="1185" ht="15" customHeight="1" spans="1:7">
      <c r="A1185" s="232">
        <v>2200199</v>
      </c>
      <c r="B1185" s="111" t="s">
        <v>964</v>
      </c>
      <c r="C1185" s="233"/>
      <c r="D1185" s="233"/>
      <c r="E1185" s="235"/>
      <c r="F1185" s="214"/>
      <c r="G1185" s="235"/>
    </row>
    <row r="1186" ht="15" customHeight="1" spans="1:7">
      <c r="A1186" s="232">
        <v>22005</v>
      </c>
      <c r="B1186" s="104" t="s">
        <v>965</v>
      </c>
      <c r="C1186" s="233">
        <v>45.75</v>
      </c>
      <c r="D1186" s="233">
        <f>SUM(D1187:D1200)</f>
        <v>45</v>
      </c>
      <c r="E1186" s="234">
        <f>D1186/C1186*100</f>
        <v>98.3606557377049</v>
      </c>
      <c r="F1186" s="214"/>
      <c r="G1186" s="235"/>
    </row>
    <row r="1187" ht="15" customHeight="1" spans="1:7">
      <c r="A1187" s="232">
        <v>2200501</v>
      </c>
      <c r="B1187" s="111" t="s">
        <v>42</v>
      </c>
      <c r="C1187" s="233">
        <v>45.75</v>
      </c>
      <c r="D1187" s="233">
        <v>45</v>
      </c>
      <c r="E1187" s="234">
        <f>D1187/C1187*100</f>
        <v>98.3606557377049</v>
      </c>
      <c r="F1187" s="214"/>
      <c r="G1187" s="235"/>
    </row>
    <row r="1188" ht="15" customHeight="1" spans="1:7">
      <c r="A1188" s="232">
        <v>2200502</v>
      </c>
      <c r="B1188" s="111" t="s">
        <v>43</v>
      </c>
      <c r="C1188" s="233"/>
      <c r="D1188" s="233"/>
      <c r="E1188" s="235"/>
      <c r="F1188" s="214"/>
      <c r="G1188" s="235"/>
    </row>
    <row r="1189" ht="15" customHeight="1" spans="1:7">
      <c r="A1189" s="232">
        <v>2200503</v>
      </c>
      <c r="B1189" s="111" t="s">
        <v>44</v>
      </c>
      <c r="C1189" s="233"/>
      <c r="D1189" s="233"/>
      <c r="E1189" s="235"/>
      <c r="F1189" s="214"/>
      <c r="G1189" s="235"/>
    </row>
    <row r="1190" ht="15" customHeight="1" spans="1:7">
      <c r="A1190" s="232">
        <v>2200504</v>
      </c>
      <c r="B1190" s="111" t="s">
        <v>966</v>
      </c>
      <c r="C1190" s="233"/>
      <c r="D1190" s="233"/>
      <c r="E1190" s="235"/>
      <c r="F1190" s="214"/>
      <c r="G1190" s="235"/>
    </row>
    <row r="1191" ht="15" customHeight="1" spans="1:7">
      <c r="A1191" s="232">
        <v>2200506</v>
      </c>
      <c r="B1191" s="111" t="s">
        <v>967</v>
      </c>
      <c r="C1191" s="233"/>
      <c r="D1191" s="233"/>
      <c r="E1191" s="235"/>
      <c r="F1191" s="214"/>
      <c r="G1191" s="235"/>
    </row>
    <row r="1192" ht="14" customHeight="1" spans="1:7">
      <c r="A1192" s="232">
        <v>2200507</v>
      </c>
      <c r="B1192" s="111" t="s">
        <v>968</v>
      </c>
      <c r="C1192" s="233"/>
      <c r="D1192" s="233"/>
      <c r="E1192" s="235"/>
      <c r="F1192" s="214"/>
      <c r="G1192" s="235"/>
    </row>
    <row r="1193" ht="14" customHeight="1" spans="1:7">
      <c r="A1193" s="232">
        <v>2200508</v>
      </c>
      <c r="B1193" s="111" t="s">
        <v>969</v>
      </c>
      <c r="C1193" s="233"/>
      <c r="D1193" s="233"/>
      <c r="E1193" s="235"/>
      <c r="F1193" s="214"/>
      <c r="G1193" s="235"/>
    </row>
    <row r="1194" ht="14" customHeight="1" spans="1:7">
      <c r="A1194" s="232">
        <v>2200509</v>
      </c>
      <c r="B1194" s="111" t="s">
        <v>970</v>
      </c>
      <c r="C1194" s="233"/>
      <c r="D1194" s="233"/>
      <c r="E1194" s="235"/>
      <c r="F1194" s="214"/>
      <c r="G1194" s="235"/>
    </row>
    <row r="1195" ht="14" customHeight="1" spans="1:7">
      <c r="A1195" s="232">
        <v>2200510</v>
      </c>
      <c r="B1195" s="111" t="s">
        <v>971</v>
      </c>
      <c r="C1195" s="233"/>
      <c r="D1195" s="233"/>
      <c r="E1195" s="235"/>
      <c r="F1195" s="214"/>
      <c r="G1195" s="235"/>
    </row>
    <row r="1196" ht="14" customHeight="1" spans="1:7">
      <c r="A1196" s="232">
        <v>2200511</v>
      </c>
      <c r="B1196" s="111" t="s">
        <v>972</v>
      </c>
      <c r="C1196" s="233"/>
      <c r="D1196" s="233"/>
      <c r="E1196" s="235"/>
      <c r="F1196" s="214"/>
      <c r="G1196" s="235"/>
    </row>
    <row r="1197" ht="14" customHeight="1" spans="1:7">
      <c r="A1197" s="232">
        <v>2200512</v>
      </c>
      <c r="B1197" s="111" t="s">
        <v>973</v>
      </c>
      <c r="C1197" s="233"/>
      <c r="D1197" s="233"/>
      <c r="E1197" s="235"/>
      <c r="F1197" s="214"/>
      <c r="G1197" s="235"/>
    </row>
    <row r="1198" ht="14" customHeight="1" spans="1:7">
      <c r="A1198" s="232">
        <v>2200513</v>
      </c>
      <c r="B1198" s="111" t="s">
        <v>974</v>
      </c>
      <c r="C1198" s="233"/>
      <c r="D1198" s="233"/>
      <c r="E1198" s="235"/>
      <c r="F1198" s="214"/>
      <c r="G1198" s="235"/>
    </row>
    <row r="1199" ht="14" customHeight="1" spans="1:7">
      <c r="A1199" s="232">
        <v>2200514</v>
      </c>
      <c r="B1199" s="111" t="s">
        <v>975</v>
      </c>
      <c r="C1199" s="233"/>
      <c r="D1199" s="233"/>
      <c r="E1199" s="235"/>
      <c r="F1199" s="214"/>
      <c r="G1199" s="235"/>
    </row>
    <row r="1200" ht="14" customHeight="1" spans="1:7">
      <c r="A1200" s="232">
        <v>2200599</v>
      </c>
      <c r="B1200" s="111" t="s">
        <v>976</v>
      </c>
      <c r="C1200" s="233"/>
      <c r="D1200" s="233"/>
      <c r="E1200" s="235"/>
      <c r="F1200" s="214"/>
      <c r="G1200" s="235"/>
    </row>
    <row r="1201" ht="16" customHeight="1" spans="1:7">
      <c r="A1201" s="232">
        <v>22099</v>
      </c>
      <c r="B1201" s="104" t="s">
        <v>977</v>
      </c>
      <c r="C1201" s="233"/>
      <c r="D1201" s="233"/>
      <c r="E1201" s="235"/>
      <c r="F1201" s="214"/>
      <c r="G1201" s="235"/>
    </row>
    <row r="1202" ht="16" customHeight="1" spans="1:7">
      <c r="A1202" s="232">
        <v>2209999</v>
      </c>
      <c r="B1202" s="111" t="s">
        <v>978</v>
      </c>
      <c r="C1202" s="233"/>
      <c r="D1202" s="233"/>
      <c r="E1202" s="235"/>
      <c r="F1202" s="214"/>
      <c r="G1202" s="235"/>
    </row>
    <row r="1203" ht="16" customHeight="1" spans="1:7">
      <c r="A1203" s="232">
        <v>221</v>
      </c>
      <c r="B1203" s="104" t="s">
        <v>979</v>
      </c>
      <c r="C1203" s="233">
        <v>7983.6715</v>
      </c>
      <c r="D1203" s="233">
        <f>SUM(D1204,D1218,D1222)</f>
        <v>7699</v>
      </c>
      <c r="E1203" s="234">
        <f>D1203/C1203*100</f>
        <v>96.4343284915969</v>
      </c>
      <c r="F1203" s="214">
        <v>10106</v>
      </c>
      <c r="G1203" s="234">
        <f>(D1203-F1203)/F1203*100</f>
        <v>-23.8175341381358</v>
      </c>
    </row>
    <row r="1204" ht="16" customHeight="1" spans="1:7">
      <c r="A1204" s="232">
        <v>22101</v>
      </c>
      <c r="B1204" s="104" t="s">
        <v>980</v>
      </c>
      <c r="C1204" s="233">
        <v>1104.6715</v>
      </c>
      <c r="D1204" s="233">
        <f>SUM(D1205:D1217)</f>
        <v>820</v>
      </c>
      <c r="E1204" s="234">
        <f>D1204/C1204*100</f>
        <v>74.2302123300909</v>
      </c>
      <c r="F1204" s="214">
        <v>1891</v>
      </c>
      <c r="G1204" s="234">
        <f>(D1204-F1204)/F1204*100</f>
        <v>-56.6367001586462</v>
      </c>
    </row>
    <row r="1205" ht="16" customHeight="1" spans="1:7">
      <c r="A1205" s="232">
        <v>2210102</v>
      </c>
      <c r="B1205" s="111" t="s">
        <v>981</v>
      </c>
      <c r="C1205" s="233"/>
      <c r="D1205" s="233"/>
      <c r="E1205" s="235"/>
      <c r="F1205" s="214"/>
      <c r="G1205" s="235"/>
    </row>
    <row r="1206" ht="16" customHeight="1" spans="1:7">
      <c r="A1206" s="232">
        <v>2210103</v>
      </c>
      <c r="B1206" s="111" t="s">
        <v>982</v>
      </c>
      <c r="C1206" s="233"/>
      <c r="D1206" s="233"/>
      <c r="E1206" s="235"/>
      <c r="F1206" s="214"/>
      <c r="G1206" s="235"/>
    </row>
    <row r="1207" ht="16" customHeight="1" spans="1:7">
      <c r="A1207" s="232">
        <v>2210104</v>
      </c>
      <c r="B1207" s="111" t="s">
        <v>983</v>
      </c>
      <c r="C1207" s="233"/>
      <c r="D1207" s="233"/>
      <c r="E1207" s="235"/>
      <c r="F1207" s="214"/>
      <c r="G1207" s="235"/>
    </row>
    <row r="1208" ht="16" customHeight="1" spans="1:7">
      <c r="A1208" s="232">
        <v>2210105</v>
      </c>
      <c r="B1208" s="111" t="s">
        <v>984</v>
      </c>
      <c r="C1208" s="233">
        <v>217.92</v>
      </c>
      <c r="D1208" s="233">
        <v>88</v>
      </c>
      <c r="E1208" s="234">
        <f>D1208/C1208*100</f>
        <v>40.3817914831131</v>
      </c>
      <c r="F1208" s="214">
        <v>21</v>
      </c>
      <c r="G1208" s="234">
        <f>(D1208-F1208)/F1208*100</f>
        <v>319.047619047619</v>
      </c>
    </row>
    <row r="1209" ht="16" customHeight="1" spans="1:7">
      <c r="A1209" s="232">
        <v>2210106</v>
      </c>
      <c r="B1209" s="111" t="s">
        <v>985</v>
      </c>
      <c r="C1209" s="236"/>
      <c r="D1209" s="233"/>
      <c r="E1209" s="237"/>
      <c r="F1209" s="238"/>
      <c r="G1209" s="237"/>
    </row>
    <row r="1210" ht="16" customHeight="1" spans="1:7">
      <c r="A1210" s="232" t="s">
        <v>986</v>
      </c>
      <c r="B1210" s="111" t="s">
        <v>987</v>
      </c>
      <c r="C1210" s="236">
        <v>453</v>
      </c>
      <c r="D1210" s="233">
        <v>0</v>
      </c>
      <c r="E1210" s="234">
        <f>D1210/C1210*100</f>
        <v>0</v>
      </c>
      <c r="F1210" s="238">
        <v>453</v>
      </c>
      <c r="G1210" s="234">
        <f>(D1210-F1210)/F1210*100</f>
        <v>-100</v>
      </c>
    </row>
    <row r="1211" ht="16" customHeight="1" spans="1:7">
      <c r="A1211" s="232">
        <v>2210108</v>
      </c>
      <c r="B1211" s="111" t="s">
        <v>988</v>
      </c>
      <c r="C1211" s="233"/>
      <c r="D1211" s="233"/>
      <c r="E1211" s="235"/>
      <c r="F1211" s="214"/>
      <c r="G1211" s="235"/>
    </row>
    <row r="1212" ht="16" customHeight="1" spans="1:7">
      <c r="A1212" s="232">
        <v>2210109</v>
      </c>
      <c r="B1212" s="111" t="s">
        <v>989</v>
      </c>
      <c r="C1212" s="236"/>
      <c r="D1212" s="233"/>
      <c r="E1212" s="237"/>
      <c r="F1212" s="238"/>
      <c r="G1212" s="237"/>
    </row>
    <row r="1213" ht="16" customHeight="1" spans="1:7">
      <c r="A1213" s="232">
        <v>2210110</v>
      </c>
      <c r="B1213" s="111" t="s">
        <v>990</v>
      </c>
      <c r="C1213" s="236">
        <v>290</v>
      </c>
      <c r="D1213" s="233">
        <v>0</v>
      </c>
      <c r="E1213" s="234">
        <f>D1213/C1213*100</f>
        <v>0</v>
      </c>
      <c r="F1213" s="238">
        <v>290</v>
      </c>
      <c r="G1213" s="234">
        <f>(D1213-F1213)/F1213*100</f>
        <v>-100</v>
      </c>
    </row>
    <row r="1214" ht="16" customHeight="1" spans="1:7">
      <c r="A1214" s="212">
        <v>2210111</v>
      </c>
      <c r="B1214" s="212" t="s">
        <v>991</v>
      </c>
      <c r="C1214" s="233">
        <v>242.7515</v>
      </c>
      <c r="D1214" s="233">
        <v>88</v>
      </c>
      <c r="E1214" s="234">
        <f>D1214/C1214*100</f>
        <v>36.2510633301957</v>
      </c>
      <c r="F1214" s="214"/>
      <c r="G1214" s="235"/>
    </row>
    <row r="1215" ht="16" customHeight="1" spans="1:7">
      <c r="A1215" s="212">
        <v>2210112</v>
      </c>
      <c r="B1215" s="212" t="s">
        <v>992</v>
      </c>
      <c r="C1215" s="233"/>
      <c r="D1215" s="233"/>
      <c r="E1215" s="235"/>
      <c r="F1215" s="214"/>
      <c r="G1215" s="235"/>
    </row>
    <row r="1216" ht="16" customHeight="1" spans="1:7">
      <c r="A1216" s="212">
        <v>2210113</v>
      </c>
      <c r="B1216" s="212" t="s">
        <v>993</v>
      </c>
      <c r="C1216" s="233"/>
      <c r="D1216" s="233"/>
      <c r="E1216" s="235"/>
      <c r="F1216" s="214"/>
      <c r="G1216" s="235"/>
    </row>
    <row r="1217" ht="16" customHeight="1" spans="1:7">
      <c r="A1217" s="232">
        <v>2210199</v>
      </c>
      <c r="B1217" s="111" t="s">
        <v>994</v>
      </c>
      <c r="C1217" s="233">
        <v>644</v>
      </c>
      <c r="D1217" s="233">
        <v>644</v>
      </c>
      <c r="E1217" s="234">
        <f>D1217/C1217*100</f>
        <v>100</v>
      </c>
      <c r="F1217" s="214">
        <v>1127</v>
      </c>
      <c r="G1217" s="234">
        <f>(D1217-F1217)/F1217*100</f>
        <v>-42.8571428571429</v>
      </c>
    </row>
    <row r="1218" ht="16" customHeight="1" spans="1:7">
      <c r="A1218" s="232">
        <v>22102</v>
      </c>
      <c r="B1218" s="104" t="s">
        <v>995</v>
      </c>
      <c r="C1218" s="233">
        <v>6879</v>
      </c>
      <c r="D1218" s="233">
        <f>SUM(D1219:D1221)</f>
        <v>6879</v>
      </c>
      <c r="E1218" s="234">
        <f>D1218/C1218*100</f>
        <v>100</v>
      </c>
      <c r="F1218" s="214">
        <v>8215</v>
      </c>
      <c r="G1218" s="234">
        <f>(D1218-F1218)/F1218*100</f>
        <v>-16.2629336579428</v>
      </c>
    </row>
    <row r="1219" ht="16" customHeight="1" spans="1:7">
      <c r="A1219" s="232">
        <v>2210201</v>
      </c>
      <c r="B1219" s="111" t="s">
        <v>996</v>
      </c>
      <c r="C1219" s="233">
        <v>6879</v>
      </c>
      <c r="D1219" s="233">
        <v>6879</v>
      </c>
      <c r="E1219" s="234">
        <f>D1219/C1219*100</f>
        <v>100</v>
      </c>
      <c r="F1219" s="214">
        <v>8215</v>
      </c>
      <c r="G1219" s="234">
        <f>(D1219-F1219)/F1219*100</f>
        <v>-16.2629336579428</v>
      </c>
    </row>
    <row r="1220" ht="16" customHeight="1" spans="1:7">
      <c r="A1220" s="232">
        <v>2210202</v>
      </c>
      <c r="B1220" s="111" t="s">
        <v>997</v>
      </c>
      <c r="C1220" s="233"/>
      <c r="D1220" s="233"/>
      <c r="E1220" s="235"/>
      <c r="F1220" s="214"/>
      <c r="G1220" s="235"/>
    </row>
    <row r="1221" ht="16" customHeight="1" spans="1:7">
      <c r="A1221" s="232">
        <v>2210203</v>
      </c>
      <c r="B1221" s="111" t="s">
        <v>998</v>
      </c>
      <c r="C1221" s="233"/>
      <c r="D1221" s="233"/>
      <c r="E1221" s="235"/>
      <c r="F1221" s="214"/>
      <c r="G1221" s="235"/>
    </row>
    <row r="1222" ht="16" customHeight="1" spans="1:7">
      <c r="A1222" s="232">
        <v>22103</v>
      </c>
      <c r="B1222" s="104" t="s">
        <v>999</v>
      </c>
      <c r="C1222" s="233"/>
      <c r="D1222" s="233"/>
      <c r="E1222" s="235"/>
      <c r="F1222" s="214"/>
      <c r="G1222" s="235"/>
    </row>
    <row r="1223" ht="16" customHeight="1" spans="1:7">
      <c r="A1223" s="232">
        <v>2210301</v>
      </c>
      <c r="B1223" s="111" t="s">
        <v>1000</v>
      </c>
      <c r="C1223" s="233"/>
      <c r="D1223" s="233"/>
      <c r="E1223" s="235"/>
      <c r="F1223" s="214"/>
      <c r="G1223" s="235"/>
    </row>
    <row r="1224" ht="16" customHeight="1" spans="1:7">
      <c r="A1224" s="232">
        <v>2210302</v>
      </c>
      <c r="B1224" s="111" t="s">
        <v>1001</v>
      </c>
      <c r="C1224" s="233"/>
      <c r="D1224" s="233"/>
      <c r="E1224" s="235"/>
      <c r="F1224" s="214"/>
      <c r="G1224" s="235"/>
    </row>
    <row r="1225" ht="16" customHeight="1" spans="1:7">
      <c r="A1225" s="232">
        <v>2210399</v>
      </c>
      <c r="B1225" s="111" t="s">
        <v>1002</v>
      </c>
      <c r="C1225" s="233"/>
      <c r="D1225" s="233"/>
      <c r="E1225" s="235"/>
      <c r="F1225" s="214"/>
      <c r="G1225" s="235"/>
    </row>
    <row r="1226" ht="16" customHeight="1" spans="1:7">
      <c r="A1226" s="232">
        <v>222</v>
      </c>
      <c r="B1226" s="104" t="s">
        <v>1003</v>
      </c>
      <c r="C1226" s="233">
        <v>1401.920096</v>
      </c>
      <c r="D1226" s="233">
        <f>SUM(D1227,D1245,D1252,D1258)</f>
        <v>351</v>
      </c>
      <c r="E1226" s="234">
        <f>D1226/C1226*100</f>
        <v>25.0370902736528</v>
      </c>
      <c r="F1226" s="214">
        <v>12</v>
      </c>
      <c r="G1226" s="234">
        <f>(D1226-F1226)/F1226*100</f>
        <v>2825</v>
      </c>
    </row>
    <row r="1227" ht="16" customHeight="1" spans="1:7">
      <c r="A1227" s="232">
        <v>22201</v>
      </c>
      <c r="B1227" s="104" t="s">
        <v>1004</v>
      </c>
      <c r="C1227" s="233">
        <v>1401.920096</v>
      </c>
      <c r="D1227" s="233">
        <f>SUM(D1228:D1244)</f>
        <v>351</v>
      </c>
      <c r="E1227" s="234">
        <f>D1227/C1227*100</f>
        <v>25.0370902736528</v>
      </c>
      <c r="F1227" s="214">
        <v>12</v>
      </c>
      <c r="G1227" s="234">
        <f>(D1227-F1227)/F1227*100</f>
        <v>2825</v>
      </c>
    </row>
    <row r="1228" ht="16" customHeight="1" spans="1:7">
      <c r="A1228" s="232">
        <v>2220101</v>
      </c>
      <c r="B1228" s="111" t="s">
        <v>42</v>
      </c>
      <c r="C1228" s="233"/>
      <c r="D1228" s="233"/>
      <c r="E1228" s="235"/>
      <c r="F1228" s="214"/>
      <c r="G1228" s="235"/>
    </row>
    <row r="1229" ht="16" customHeight="1" spans="1:7">
      <c r="A1229" s="232">
        <v>2220102</v>
      </c>
      <c r="B1229" s="111" t="s">
        <v>43</v>
      </c>
      <c r="C1229" s="233"/>
      <c r="D1229" s="233"/>
      <c r="E1229" s="235"/>
      <c r="F1229" s="214"/>
      <c r="G1229" s="235"/>
    </row>
    <row r="1230" ht="16" customHeight="1" spans="1:7">
      <c r="A1230" s="232">
        <v>2220103</v>
      </c>
      <c r="B1230" s="111" t="s">
        <v>44</v>
      </c>
      <c r="C1230" s="233"/>
      <c r="D1230" s="233"/>
      <c r="E1230" s="235"/>
      <c r="F1230" s="214"/>
      <c r="G1230" s="235"/>
    </row>
    <row r="1231" ht="16" customHeight="1" spans="1:7">
      <c r="A1231" s="232">
        <v>2220104</v>
      </c>
      <c r="B1231" s="111" t="s">
        <v>1005</v>
      </c>
      <c r="C1231" s="233"/>
      <c r="D1231" s="233"/>
      <c r="E1231" s="235"/>
      <c r="F1231" s="214"/>
      <c r="G1231" s="235"/>
    </row>
    <row r="1232" ht="16" customHeight="1" spans="1:7">
      <c r="A1232" s="232">
        <v>2220105</v>
      </c>
      <c r="B1232" s="111" t="s">
        <v>1006</v>
      </c>
      <c r="C1232" s="233"/>
      <c r="D1232" s="233"/>
      <c r="E1232" s="235"/>
      <c r="F1232" s="214"/>
      <c r="G1232" s="235"/>
    </row>
    <row r="1233" ht="16" customHeight="1" spans="1:7">
      <c r="A1233" s="232">
        <v>2220106</v>
      </c>
      <c r="B1233" s="111" t="s">
        <v>1007</v>
      </c>
      <c r="C1233" s="233">
        <v>4</v>
      </c>
      <c r="D1233" s="233">
        <v>4</v>
      </c>
      <c r="E1233" s="234">
        <f>D1233/C1233*100</f>
        <v>100</v>
      </c>
      <c r="F1233" s="214">
        <v>12</v>
      </c>
      <c r="G1233" s="234">
        <f>(D1233-F1233)/F1233*100</f>
        <v>-66.6666666666667</v>
      </c>
    </row>
    <row r="1234" ht="16" customHeight="1" spans="1:7">
      <c r="A1234" s="232">
        <v>2220107</v>
      </c>
      <c r="B1234" s="111" t="s">
        <v>1008</v>
      </c>
      <c r="C1234" s="233"/>
      <c r="D1234" s="233"/>
      <c r="E1234" s="235"/>
      <c r="F1234" s="214"/>
      <c r="G1234" s="235"/>
    </row>
    <row r="1235" ht="16" customHeight="1" spans="1:7">
      <c r="A1235" s="232">
        <v>2220112</v>
      </c>
      <c r="B1235" s="111" t="s">
        <v>1009</v>
      </c>
      <c r="C1235" s="233"/>
      <c r="D1235" s="233"/>
      <c r="E1235" s="235"/>
      <c r="F1235" s="214"/>
      <c r="G1235" s="235"/>
    </row>
    <row r="1236" ht="16" customHeight="1" spans="1:7">
      <c r="A1236" s="232">
        <v>2220113</v>
      </c>
      <c r="B1236" s="111" t="s">
        <v>1010</v>
      </c>
      <c r="C1236" s="233"/>
      <c r="D1236" s="233"/>
      <c r="E1236" s="235"/>
      <c r="F1236" s="214"/>
      <c r="G1236" s="235"/>
    </row>
    <row r="1237" ht="16" customHeight="1" spans="1:7">
      <c r="A1237" s="232">
        <v>2220114</v>
      </c>
      <c r="B1237" s="111" t="s">
        <v>1011</v>
      </c>
      <c r="C1237" s="233"/>
      <c r="D1237" s="233"/>
      <c r="E1237" s="235"/>
      <c r="F1237" s="214"/>
      <c r="G1237" s="235"/>
    </row>
    <row r="1238" ht="16" customHeight="1" spans="1:7">
      <c r="A1238" s="232">
        <v>2220115</v>
      </c>
      <c r="B1238" s="111" t="s">
        <v>1012</v>
      </c>
      <c r="C1238" s="233"/>
      <c r="D1238" s="233"/>
      <c r="E1238" s="235"/>
      <c r="F1238" s="214"/>
      <c r="G1238" s="235"/>
    </row>
    <row r="1239" ht="16" customHeight="1" spans="1:7">
      <c r="A1239" s="232">
        <v>2220118</v>
      </c>
      <c r="B1239" s="111" t="s">
        <v>1013</v>
      </c>
      <c r="C1239" s="233"/>
      <c r="D1239" s="233"/>
      <c r="E1239" s="235"/>
      <c r="F1239" s="214"/>
      <c r="G1239" s="235"/>
    </row>
    <row r="1240" ht="16" customHeight="1" spans="1:7">
      <c r="A1240" s="232">
        <v>2220119</v>
      </c>
      <c r="B1240" s="111" t="s">
        <v>1014</v>
      </c>
      <c r="C1240" s="233"/>
      <c r="D1240" s="233"/>
      <c r="E1240" s="235"/>
      <c r="F1240" s="214"/>
      <c r="G1240" s="235"/>
    </row>
    <row r="1241" ht="16" customHeight="1" spans="1:7">
      <c r="A1241" s="232">
        <v>2220120</v>
      </c>
      <c r="B1241" s="111" t="s">
        <v>1015</v>
      </c>
      <c r="C1241" s="233"/>
      <c r="D1241" s="233"/>
      <c r="E1241" s="235"/>
      <c r="F1241" s="214"/>
      <c r="G1241" s="235"/>
    </row>
    <row r="1242" ht="16" customHeight="1" spans="1:7">
      <c r="A1242" s="232">
        <v>2220121</v>
      </c>
      <c r="B1242" s="111" t="s">
        <v>1016</v>
      </c>
      <c r="C1242" s="233"/>
      <c r="D1242" s="233"/>
      <c r="E1242" s="235"/>
      <c r="F1242" s="214"/>
      <c r="G1242" s="235"/>
    </row>
    <row r="1243" ht="16" customHeight="1" spans="1:7">
      <c r="A1243" s="232">
        <v>2220150</v>
      </c>
      <c r="B1243" s="111" t="s">
        <v>51</v>
      </c>
      <c r="C1243" s="233"/>
      <c r="D1243" s="233"/>
      <c r="E1243" s="235"/>
      <c r="F1243" s="214"/>
      <c r="G1243" s="235"/>
    </row>
    <row r="1244" ht="16" customHeight="1" spans="1:7">
      <c r="A1244" s="232">
        <v>2220199</v>
      </c>
      <c r="B1244" s="111" t="s">
        <v>1017</v>
      </c>
      <c r="C1244" s="233">
        <v>1397.920096</v>
      </c>
      <c r="D1244" s="233">
        <v>347</v>
      </c>
      <c r="E1244" s="234">
        <f>D1244/C1244*100</f>
        <v>24.8225918629329</v>
      </c>
      <c r="F1244" s="214"/>
      <c r="G1244" s="235"/>
    </row>
    <row r="1245" ht="16" customHeight="1" spans="1:7">
      <c r="A1245" s="232">
        <v>22203</v>
      </c>
      <c r="B1245" s="104" t="s">
        <v>1018</v>
      </c>
      <c r="C1245" s="233"/>
      <c r="D1245" s="233"/>
      <c r="E1245" s="235"/>
      <c r="F1245" s="214"/>
      <c r="G1245" s="235"/>
    </row>
    <row r="1246" ht="16" customHeight="1" spans="1:7">
      <c r="A1246" s="232">
        <v>2220301</v>
      </c>
      <c r="B1246" s="111" t="s">
        <v>1019</v>
      </c>
      <c r="C1246" s="233"/>
      <c r="D1246" s="233"/>
      <c r="E1246" s="235"/>
      <c r="F1246" s="214"/>
      <c r="G1246" s="235"/>
    </row>
    <row r="1247" ht="16" customHeight="1" spans="1:7">
      <c r="A1247" s="232">
        <v>2220303</v>
      </c>
      <c r="B1247" s="111" t="s">
        <v>1020</v>
      </c>
      <c r="C1247" s="233"/>
      <c r="D1247" s="233"/>
      <c r="E1247" s="235"/>
      <c r="F1247" s="214"/>
      <c r="G1247" s="235"/>
    </row>
    <row r="1248" ht="16" customHeight="1" spans="1:7">
      <c r="A1248" s="232">
        <v>2220304</v>
      </c>
      <c r="B1248" s="111" t="s">
        <v>1021</v>
      </c>
      <c r="C1248" s="233"/>
      <c r="D1248" s="233"/>
      <c r="E1248" s="235"/>
      <c r="F1248" s="214"/>
      <c r="G1248" s="235"/>
    </row>
    <row r="1249" ht="16" customHeight="1" spans="1:7">
      <c r="A1249" s="232">
        <v>2220305</v>
      </c>
      <c r="B1249" s="111" t="s">
        <v>1022</v>
      </c>
      <c r="C1249" s="233"/>
      <c r="D1249" s="233"/>
      <c r="E1249" s="235"/>
      <c r="F1249" s="214"/>
      <c r="G1249" s="235"/>
    </row>
    <row r="1250" ht="16" customHeight="1" spans="1:7">
      <c r="A1250" s="239">
        <v>2220306</v>
      </c>
      <c r="B1250" s="212" t="s">
        <v>1023</v>
      </c>
      <c r="C1250" s="233"/>
      <c r="D1250" s="233"/>
      <c r="E1250" s="235"/>
      <c r="F1250" s="214"/>
      <c r="G1250" s="235"/>
    </row>
    <row r="1251" ht="16" customHeight="1" spans="1:7">
      <c r="A1251" s="232">
        <v>2220399</v>
      </c>
      <c r="B1251" s="111" t="s">
        <v>1024</v>
      </c>
      <c r="C1251" s="233"/>
      <c r="D1251" s="233"/>
      <c r="E1251" s="235"/>
      <c r="F1251" s="214"/>
      <c r="G1251" s="235"/>
    </row>
    <row r="1252" ht="16" customHeight="1" spans="1:7">
      <c r="A1252" s="232">
        <v>22204</v>
      </c>
      <c r="B1252" s="104" t="s">
        <v>1025</v>
      </c>
      <c r="C1252" s="233"/>
      <c r="D1252" s="233"/>
      <c r="E1252" s="235"/>
      <c r="F1252" s="214"/>
      <c r="G1252" s="235"/>
    </row>
    <row r="1253" ht="16" customHeight="1" spans="1:7">
      <c r="A1253" s="232">
        <v>2220401</v>
      </c>
      <c r="B1253" s="111" t="s">
        <v>1026</v>
      </c>
      <c r="C1253" s="233"/>
      <c r="D1253" s="233"/>
      <c r="E1253" s="235"/>
      <c r="F1253" s="214"/>
      <c r="G1253" s="235"/>
    </row>
    <row r="1254" ht="16" customHeight="1" spans="1:7">
      <c r="A1254" s="232">
        <v>2220402</v>
      </c>
      <c r="B1254" s="111" t="s">
        <v>1027</v>
      </c>
      <c r="C1254" s="233"/>
      <c r="D1254" s="233"/>
      <c r="E1254" s="235"/>
      <c r="F1254" s="214"/>
      <c r="G1254" s="235"/>
    </row>
    <row r="1255" ht="16" customHeight="1" spans="1:7">
      <c r="A1255" s="232">
        <v>2220403</v>
      </c>
      <c r="B1255" s="111" t="s">
        <v>1028</v>
      </c>
      <c r="C1255" s="233"/>
      <c r="D1255" s="233"/>
      <c r="E1255" s="235"/>
      <c r="F1255" s="214"/>
      <c r="G1255" s="235"/>
    </row>
    <row r="1256" ht="16" customHeight="1" spans="1:7">
      <c r="A1256" s="232">
        <v>2220404</v>
      </c>
      <c r="B1256" s="111" t="s">
        <v>1029</v>
      </c>
      <c r="C1256" s="233"/>
      <c r="D1256" s="233"/>
      <c r="E1256" s="235"/>
      <c r="F1256" s="214"/>
      <c r="G1256" s="235"/>
    </row>
    <row r="1257" ht="16" customHeight="1" spans="1:7">
      <c r="A1257" s="232">
        <v>2220499</v>
      </c>
      <c r="B1257" s="111" t="s">
        <v>1030</v>
      </c>
      <c r="C1257" s="233"/>
      <c r="D1257" s="233"/>
      <c r="E1257" s="235"/>
      <c r="F1257" s="214"/>
      <c r="G1257" s="235"/>
    </row>
    <row r="1258" ht="16" customHeight="1" spans="1:7">
      <c r="A1258" s="232">
        <v>22205</v>
      </c>
      <c r="B1258" s="104" t="s">
        <v>1031</v>
      </c>
      <c r="C1258" s="233"/>
      <c r="D1258" s="233"/>
      <c r="E1258" s="235"/>
      <c r="F1258" s="214"/>
      <c r="G1258" s="235"/>
    </row>
    <row r="1259" ht="15" customHeight="1" spans="1:7">
      <c r="A1259" s="232">
        <v>2220501</v>
      </c>
      <c r="B1259" s="111" t="s">
        <v>1032</v>
      </c>
      <c r="C1259" s="233"/>
      <c r="D1259" s="233"/>
      <c r="E1259" s="235"/>
      <c r="F1259" s="214"/>
      <c r="G1259" s="235"/>
    </row>
    <row r="1260" ht="15" customHeight="1" spans="1:7">
      <c r="A1260" s="232">
        <v>2220502</v>
      </c>
      <c r="B1260" s="111" t="s">
        <v>1033</v>
      </c>
      <c r="C1260" s="233"/>
      <c r="D1260" s="233"/>
      <c r="E1260" s="235"/>
      <c r="F1260" s="214"/>
      <c r="G1260" s="235"/>
    </row>
    <row r="1261" ht="15" customHeight="1" spans="1:7">
      <c r="A1261" s="232">
        <v>2220503</v>
      </c>
      <c r="B1261" s="111" t="s">
        <v>1034</v>
      </c>
      <c r="C1261" s="233"/>
      <c r="D1261" s="233"/>
      <c r="E1261" s="235"/>
      <c r="F1261" s="214"/>
      <c r="G1261" s="235"/>
    </row>
    <row r="1262" ht="15" customHeight="1" spans="1:7">
      <c r="A1262" s="232">
        <v>2220504</v>
      </c>
      <c r="B1262" s="111" t="s">
        <v>1035</v>
      </c>
      <c r="C1262" s="233"/>
      <c r="D1262" s="233"/>
      <c r="E1262" s="235"/>
      <c r="F1262" s="214"/>
      <c r="G1262" s="235"/>
    </row>
    <row r="1263" ht="15" customHeight="1" spans="1:7">
      <c r="A1263" s="232">
        <v>2220505</v>
      </c>
      <c r="B1263" s="111" t="s">
        <v>1036</v>
      </c>
      <c r="C1263" s="233"/>
      <c r="D1263" s="233"/>
      <c r="E1263" s="235"/>
      <c r="F1263" s="214"/>
      <c r="G1263" s="235"/>
    </row>
    <row r="1264" ht="15" customHeight="1" spans="1:7">
      <c r="A1264" s="232">
        <v>2220506</v>
      </c>
      <c r="B1264" s="111" t="s">
        <v>1037</v>
      </c>
      <c r="C1264" s="233"/>
      <c r="D1264" s="233"/>
      <c r="E1264" s="235"/>
      <c r="F1264" s="214"/>
      <c r="G1264" s="235"/>
    </row>
    <row r="1265" ht="15" customHeight="1" spans="1:7">
      <c r="A1265" s="232">
        <v>2220507</v>
      </c>
      <c r="B1265" s="111" t="s">
        <v>1038</v>
      </c>
      <c r="C1265" s="233"/>
      <c r="D1265" s="233"/>
      <c r="E1265" s="235"/>
      <c r="F1265" s="214"/>
      <c r="G1265" s="235"/>
    </row>
    <row r="1266" ht="15" customHeight="1" spans="1:7">
      <c r="A1266" s="232">
        <v>2220508</v>
      </c>
      <c r="B1266" s="111" t="s">
        <v>1039</v>
      </c>
      <c r="C1266" s="233"/>
      <c r="D1266" s="233"/>
      <c r="E1266" s="235"/>
      <c r="F1266" s="214"/>
      <c r="G1266" s="235"/>
    </row>
    <row r="1267" ht="15" customHeight="1" spans="1:7">
      <c r="A1267" s="232">
        <v>2220509</v>
      </c>
      <c r="B1267" s="111" t="s">
        <v>1040</v>
      </c>
      <c r="C1267" s="233"/>
      <c r="D1267" s="233"/>
      <c r="E1267" s="235"/>
      <c r="F1267" s="214"/>
      <c r="G1267" s="235"/>
    </row>
    <row r="1268" ht="15" customHeight="1" spans="1:7">
      <c r="A1268" s="232">
        <v>2220510</v>
      </c>
      <c r="B1268" s="111" t="s">
        <v>1041</v>
      </c>
      <c r="C1268" s="233"/>
      <c r="D1268" s="233"/>
      <c r="E1268" s="235"/>
      <c r="F1268" s="214"/>
      <c r="G1268" s="235"/>
    </row>
    <row r="1269" ht="15" customHeight="1" spans="1:7">
      <c r="A1269" s="232">
        <v>2220511</v>
      </c>
      <c r="B1269" s="111" t="s">
        <v>1042</v>
      </c>
      <c r="C1269" s="233"/>
      <c r="D1269" s="233"/>
      <c r="E1269" s="235"/>
      <c r="F1269" s="214"/>
      <c r="G1269" s="235"/>
    </row>
    <row r="1270" ht="14" customHeight="1" spans="1:7">
      <c r="A1270" s="232">
        <v>2220599</v>
      </c>
      <c r="B1270" s="111" t="s">
        <v>1043</v>
      </c>
      <c r="C1270" s="233"/>
      <c r="D1270" s="233"/>
      <c r="E1270" s="235"/>
      <c r="F1270" s="214"/>
      <c r="G1270" s="235"/>
    </row>
    <row r="1271" ht="14" customHeight="1" spans="1:7">
      <c r="A1271" s="232">
        <v>224</v>
      </c>
      <c r="B1271" s="104" t="s">
        <v>1044</v>
      </c>
      <c r="C1271" s="233">
        <v>8958.307189</v>
      </c>
      <c r="D1271" s="233">
        <f>SUM(D1272,D1283,D1290,D1298,D1311,D1315,D1319)</f>
        <v>6824</v>
      </c>
      <c r="E1271" s="234">
        <f>D1271/C1271*100</f>
        <v>76.1751060331941</v>
      </c>
      <c r="F1271" s="214">
        <v>9137</v>
      </c>
      <c r="G1271" s="234">
        <f>(D1271-F1271)/F1271*100</f>
        <v>-25.3146547006676</v>
      </c>
    </row>
    <row r="1272" ht="14" customHeight="1" spans="1:7">
      <c r="A1272" s="232">
        <v>22401</v>
      </c>
      <c r="B1272" s="104" t="s">
        <v>1045</v>
      </c>
      <c r="C1272" s="233">
        <v>872.186851</v>
      </c>
      <c r="D1272" s="233">
        <f>SUM(D1273:D1282)</f>
        <v>797</v>
      </c>
      <c r="E1272" s="234">
        <f>D1272/C1272*100</f>
        <v>91.3795018907021</v>
      </c>
      <c r="F1272" s="214">
        <v>885</v>
      </c>
      <c r="G1272" s="234">
        <f>(D1272-F1272)/F1272*100</f>
        <v>-9.94350282485876</v>
      </c>
    </row>
    <row r="1273" ht="14" customHeight="1" spans="1:7">
      <c r="A1273" s="232">
        <v>2240101</v>
      </c>
      <c r="B1273" s="111" t="s">
        <v>42</v>
      </c>
      <c r="C1273" s="233">
        <v>637.146851</v>
      </c>
      <c r="D1273" s="233">
        <v>636</v>
      </c>
      <c r="E1273" s="234">
        <f>D1273/C1273*100</f>
        <v>99.8200020924219</v>
      </c>
      <c r="F1273" s="214">
        <v>516</v>
      </c>
      <c r="G1273" s="234">
        <f>(D1273-F1273)/F1273*100</f>
        <v>23.2558139534884</v>
      </c>
    </row>
    <row r="1274" ht="14" customHeight="1" spans="1:7">
      <c r="A1274" s="232">
        <v>2240102</v>
      </c>
      <c r="B1274" s="111" t="s">
        <v>43</v>
      </c>
      <c r="C1274" s="233">
        <v>70</v>
      </c>
      <c r="D1274" s="233">
        <v>70</v>
      </c>
      <c r="E1274" s="234">
        <f>D1274/C1274*100</f>
        <v>100</v>
      </c>
      <c r="F1274" s="214">
        <v>70</v>
      </c>
      <c r="G1274" s="234">
        <f>(D1274-F1274)/F1274*100</f>
        <v>0</v>
      </c>
    </row>
    <row r="1275" ht="14" customHeight="1" spans="1:7">
      <c r="A1275" s="232">
        <v>2240103</v>
      </c>
      <c r="B1275" s="111" t="s">
        <v>44</v>
      </c>
      <c r="C1275" s="233"/>
      <c r="D1275" s="233"/>
      <c r="E1275" s="235"/>
      <c r="F1275" s="214"/>
      <c r="G1275" s="235"/>
    </row>
    <row r="1276" ht="14" customHeight="1" spans="1:7">
      <c r="A1276" s="232">
        <v>2240104</v>
      </c>
      <c r="B1276" s="111" t="s">
        <v>1046</v>
      </c>
      <c r="C1276" s="233"/>
      <c r="D1276" s="233"/>
      <c r="E1276" s="235"/>
      <c r="F1276" s="214"/>
      <c r="G1276" s="235"/>
    </row>
    <row r="1277" ht="14" customHeight="1" spans="1:7">
      <c r="A1277" s="232">
        <v>2240105</v>
      </c>
      <c r="B1277" s="111" t="s">
        <v>1047</v>
      </c>
      <c r="C1277" s="233"/>
      <c r="D1277" s="233"/>
      <c r="E1277" s="235"/>
      <c r="F1277" s="214"/>
      <c r="G1277" s="235"/>
    </row>
    <row r="1278" ht="15" customHeight="1" spans="1:7">
      <c r="A1278" s="232">
        <v>2240106</v>
      </c>
      <c r="B1278" s="111" t="s">
        <v>1048</v>
      </c>
      <c r="C1278" s="233"/>
      <c r="D1278" s="233"/>
      <c r="E1278" s="235"/>
      <c r="F1278" s="214"/>
      <c r="G1278" s="235"/>
    </row>
    <row r="1279" ht="15" customHeight="1" spans="1:7">
      <c r="A1279" s="232">
        <v>2240108</v>
      </c>
      <c r="B1279" s="111" t="s">
        <v>1049</v>
      </c>
      <c r="C1279" s="233">
        <v>2</v>
      </c>
      <c r="D1279" s="233">
        <v>2</v>
      </c>
      <c r="E1279" s="234">
        <f>D1279/C1279*100</f>
        <v>100</v>
      </c>
      <c r="F1279" s="214"/>
      <c r="G1279" s="235"/>
    </row>
    <row r="1280" ht="15" customHeight="1" spans="1:7">
      <c r="A1280" s="232">
        <v>2240109</v>
      </c>
      <c r="B1280" s="111" t="s">
        <v>1050</v>
      </c>
      <c r="C1280" s="233">
        <v>162.04</v>
      </c>
      <c r="D1280" s="233">
        <v>88</v>
      </c>
      <c r="E1280" s="234">
        <f>D1280/C1280*100</f>
        <v>54.3075783757097</v>
      </c>
      <c r="F1280" s="214"/>
      <c r="G1280" s="235"/>
    </row>
    <row r="1281" ht="15" customHeight="1" spans="1:7">
      <c r="A1281" s="232">
        <v>2240150</v>
      </c>
      <c r="B1281" s="111" t="s">
        <v>51</v>
      </c>
      <c r="C1281" s="233"/>
      <c r="D1281" s="233"/>
      <c r="E1281" s="235"/>
      <c r="F1281" s="214"/>
      <c r="G1281" s="235"/>
    </row>
    <row r="1282" ht="15" customHeight="1" spans="1:7">
      <c r="A1282" s="232">
        <v>2240199</v>
      </c>
      <c r="B1282" s="111" t="s">
        <v>1051</v>
      </c>
      <c r="C1282" s="233">
        <v>1</v>
      </c>
      <c r="D1282" s="233">
        <v>1</v>
      </c>
      <c r="E1282" s="234">
        <f>D1282/C1282*100</f>
        <v>100</v>
      </c>
      <c r="F1282" s="214">
        <v>299</v>
      </c>
      <c r="G1282" s="234">
        <f>(D1282-F1282)/F1282*100</f>
        <v>-99.6655518394649</v>
      </c>
    </row>
    <row r="1283" ht="15" customHeight="1" spans="1:7">
      <c r="A1283" s="232">
        <v>22402</v>
      </c>
      <c r="B1283" s="104" t="s">
        <v>1052</v>
      </c>
      <c r="C1283" s="233">
        <v>1215.265668</v>
      </c>
      <c r="D1283" s="233">
        <f>SUM(D1284:D1289)</f>
        <v>918</v>
      </c>
      <c r="E1283" s="234">
        <f>D1283/C1283*100</f>
        <v>75.539038431883</v>
      </c>
      <c r="F1283" s="214">
        <v>887</v>
      </c>
      <c r="G1283" s="234">
        <f>(D1283-F1283)/F1283*100</f>
        <v>3.49492671927847</v>
      </c>
    </row>
    <row r="1284" ht="15" customHeight="1" spans="1:7">
      <c r="A1284" s="232">
        <v>2240201</v>
      </c>
      <c r="B1284" s="111" t="s">
        <v>42</v>
      </c>
      <c r="C1284" s="233">
        <v>755.16</v>
      </c>
      <c r="D1284" s="233">
        <v>546</v>
      </c>
      <c r="E1284" s="234">
        <f>D1284/C1284*100</f>
        <v>72.3025583982203</v>
      </c>
      <c r="F1284" s="214">
        <v>508</v>
      </c>
      <c r="G1284" s="234">
        <f>(D1284-F1284)/F1284*100</f>
        <v>7.48031496062992</v>
      </c>
    </row>
    <row r="1285" ht="15" customHeight="1" spans="1:7">
      <c r="A1285" s="232">
        <v>2240202</v>
      </c>
      <c r="B1285" s="111" t="s">
        <v>43</v>
      </c>
      <c r="C1285" s="233"/>
      <c r="D1285" s="233"/>
      <c r="E1285" s="235"/>
      <c r="F1285" s="214"/>
      <c r="G1285" s="235"/>
    </row>
    <row r="1286" ht="15" customHeight="1" spans="1:7">
      <c r="A1286" s="232">
        <v>2240203</v>
      </c>
      <c r="B1286" s="111" t="s">
        <v>44</v>
      </c>
      <c r="C1286" s="233"/>
      <c r="D1286" s="233"/>
      <c r="E1286" s="235"/>
      <c r="F1286" s="214"/>
      <c r="G1286" s="235"/>
    </row>
    <row r="1287" ht="15" customHeight="1" spans="1:7">
      <c r="A1287" s="232">
        <v>2240204</v>
      </c>
      <c r="B1287" s="111" t="s">
        <v>1053</v>
      </c>
      <c r="C1287" s="233">
        <v>460.105668</v>
      </c>
      <c r="D1287" s="233">
        <v>372</v>
      </c>
      <c r="E1287" s="234">
        <f>D1287/C1287*100</f>
        <v>80.8509926897923</v>
      </c>
      <c r="F1287" s="214">
        <v>379</v>
      </c>
      <c r="G1287" s="234">
        <f>(D1287-F1287)/F1287*100</f>
        <v>-1.84696569920844</v>
      </c>
    </row>
    <row r="1288" ht="15" customHeight="1" spans="1:7">
      <c r="A1288" s="239">
        <v>2240250</v>
      </c>
      <c r="B1288" s="212" t="s">
        <v>51</v>
      </c>
      <c r="C1288" s="233"/>
      <c r="D1288" s="233"/>
      <c r="E1288" s="235"/>
      <c r="F1288" s="214"/>
      <c r="G1288" s="235"/>
    </row>
    <row r="1289" ht="15" customHeight="1" spans="1:7">
      <c r="A1289" s="232">
        <v>2240299</v>
      </c>
      <c r="B1289" s="111" t="s">
        <v>1054</v>
      </c>
      <c r="C1289" s="233"/>
      <c r="D1289" s="233"/>
      <c r="E1289" s="235"/>
      <c r="F1289" s="214"/>
      <c r="G1289" s="235"/>
    </row>
    <row r="1290" ht="15" customHeight="1" spans="1:7">
      <c r="A1290" s="232">
        <v>22404</v>
      </c>
      <c r="B1290" s="104" t="s">
        <v>1055</v>
      </c>
      <c r="C1290" s="233"/>
      <c r="D1290" s="233"/>
      <c r="E1290" s="235"/>
      <c r="F1290" s="214"/>
      <c r="G1290" s="235"/>
    </row>
    <row r="1291" ht="15" customHeight="1" spans="1:7">
      <c r="A1291" s="232">
        <v>2240401</v>
      </c>
      <c r="B1291" s="111" t="s">
        <v>42</v>
      </c>
      <c r="C1291" s="233"/>
      <c r="D1291" s="233"/>
      <c r="E1291" s="235"/>
      <c r="F1291" s="214"/>
      <c r="G1291" s="235"/>
    </row>
    <row r="1292" ht="15" customHeight="1" spans="1:7">
      <c r="A1292" s="232">
        <v>2240402</v>
      </c>
      <c r="B1292" s="111" t="s">
        <v>43</v>
      </c>
      <c r="C1292" s="233"/>
      <c r="D1292" s="233"/>
      <c r="E1292" s="235"/>
      <c r="F1292" s="214"/>
      <c r="G1292" s="235"/>
    </row>
    <row r="1293" ht="15" customHeight="1" spans="1:7">
      <c r="A1293" s="232">
        <v>2240403</v>
      </c>
      <c r="B1293" s="111" t="s">
        <v>44</v>
      </c>
      <c r="C1293" s="233"/>
      <c r="D1293" s="233"/>
      <c r="E1293" s="235"/>
      <c r="F1293" s="214"/>
      <c r="G1293" s="235"/>
    </row>
    <row r="1294" ht="15" customHeight="1" spans="1:7">
      <c r="A1294" s="232">
        <v>2240404</v>
      </c>
      <c r="B1294" s="111" t="s">
        <v>1056</v>
      </c>
      <c r="C1294" s="233"/>
      <c r="D1294" s="233"/>
      <c r="E1294" s="235"/>
      <c r="F1294" s="214"/>
      <c r="G1294" s="235"/>
    </row>
    <row r="1295" ht="15" customHeight="1" spans="1:7">
      <c r="A1295" s="232">
        <v>2240405</v>
      </c>
      <c r="B1295" s="111" t="s">
        <v>1057</v>
      </c>
      <c r="C1295" s="233"/>
      <c r="D1295" s="233"/>
      <c r="E1295" s="235"/>
      <c r="F1295" s="214"/>
      <c r="G1295" s="235"/>
    </row>
    <row r="1296" ht="15" customHeight="1" spans="1:7">
      <c r="A1296" s="232">
        <v>2240450</v>
      </c>
      <c r="B1296" s="111" t="s">
        <v>51</v>
      </c>
      <c r="C1296" s="233"/>
      <c r="D1296" s="233"/>
      <c r="E1296" s="235"/>
      <c r="F1296" s="214"/>
      <c r="G1296" s="235"/>
    </row>
    <row r="1297" ht="15" customHeight="1" spans="1:7">
      <c r="A1297" s="232">
        <v>2240499</v>
      </c>
      <c r="B1297" s="111" t="s">
        <v>1058</v>
      </c>
      <c r="C1297" s="233"/>
      <c r="D1297" s="233"/>
      <c r="E1297" s="235"/>
      <c r="F1297" s="214"/>
      <c r="G1297" s="235"/>
    </row>
    <row r="1298" ht="15" customHeight="1" spans="1:7">
      <c r="A1298" s="232">
        <v>22405</v>
      </c>
      <c r="B1298" s="104" t="s">
        <v>1059</v>
      </c>
      <c r="C1298" s="233">
        <v>84.54</v>
      </c>
      <c r="D1298" s="233">
        <f>SUM(D1299:D1310)</f>
        <v>82</v>
      </c>
      <c r="E1298" s="234">
        <f>D1298/C1298*100</f>
        <v>96.9955050863497</v>
      </c>
      <c r="F1298" s="214">
        <v>83</v>
      </c>
      <c r="G1298" s="234">
        <f>(D1298-F1298)/F1298*100</f>
        <v>-1.20481927710843</v>
      </c>
    </row>
    <row r="1299" ht="15" customHeight="1" spans="1:7">
      <c r="A1299" s="232">
        <v>2240501</v>
      </c>
      <c r="B1299" s="111" t="s">
        <v>42</v>
      </c>
      <c r="C1299" s="233">
        <v>84.54</v>
      </c>
      <c r="D1299" s="233">
        <v>82</v>
      </c>
      <c r="E1299" s="234">
        <f>D1299/C1299*100</f>
        <v>96.9955050863497</v>
      </c>
      <c r="F1299" s="214">
        <v>83</v>
      </c>
      <c r="G1299" s="234">
        <f>(D1299-F1299)/F1299*100</f>
        <v>-1.20481927710843</v>
      </c>
    </row>
    <row r="1300" ht="15" customHeight="1" spans="1:7">
      <c r="A1300" s="232">
        <v>2240502</v>
      </c>
      <c r="B1300" s="111" t="s">
        <v>43</v>
      </c>
      <c r="C1300" s="233"/>
      <c r="D1300" s="233"/>
      <c r="E1300" s="235"/>
      <c r="F1300" s="214"/>
      <c r="G1300" s="235"/>
    </row>
    <row r="1301" ht="15" customHeight="1" spans="1:7">
      <c r="A1301" s="232">
        <v>2240503</v>
      </c>
      <c r="B1301" s="111" t="s">
        <v>44</v>
      </c>
      <c r="C1301" s="233"/>
      <c r="D1301" s="233"/>
      <c r="E1301" s="235"/>
      <c r="F1301" s="214"/>
      <c r="G1301" s="235"/>
    </row>
    <row r="1302" ht="15" customHeight="1" spans="1:7">
      <c r="A1302" s="232">
        <v>2240504</v>
      </c>
      <c r="B1302" s="111" t="s">
        <v>1060</v>
      </c>
      <c r="C1302" s="233"/>
      <c r="D1302" s="233"/>
      <c r="E1302" s="235"/>
      <c r="F1302" s="214"/>
      <c r="G1302" s="235"/>
    </row>
    <row r="1303" ht="20" customHeight="1" spans="1:7">
      <c r="A1303" s="232">
        <v>2240505</v>
      </c>
      <c r="B1303" s="111" t="s">
        <v>1061</v>
      </c>
      <c r="C1303" s="233"/>
      <c r="D1303" s="233"/>
      <c r="E1303" s="235"/>
      <c r="F1303" s="214"/>
      <c r="G1303" s="235"/>
    </row>
    <row r="1304" ht="18" customHeight="1" spans="1:7">
      <c r="A1304" s="232">
        <v>2240506</v>
      </c>
      <c r="B1304" s="111" t="s">
        <v>1062</v>
      </c>
      <c r="C1304" s="233"/>
      <c r="D1304" s="233"/>
      <c r="E1304" s="235"/>
      <c r="F1304" s="214"/>
      <c r="G1304" s="235"/>
    </row>
    <row r="1305" ht="18" customHeight="1" spans="1:7">
      <c r="A1305" s="232">
        <v>2240507</v>
      </c>
      <c r="B1305" s="111" t="s">
        <v>1063</v>
      </c>
      <c r="C1305" s="233"/>
      <c r="D1305" s="233"/>
      <c r="E1305" s="235"/>
      <c r="F1305" s="214"/>
      <c r="G1305" s="235"/>
    </row>
    <row r="1306" ht="18" customHeight="1" spans="1:7">
      <c r="A1306" s="232">
        <v>2240508</v>
      </c>
      <c r="B1306" s="111" t="s">
        <v>1064</v>
      </c>
      <c r="C1306" s="233"/>
      <c r="D1306" s="233"/>
      <c r="E1306" s="235"/>
      <c r="F1306" s="214"/>
      <c r="G1306" s="235"/>
    </row>
    <row r="1307" ht="18" customHeight="1" spans="1:7">
      <c r="A1307" s="232">
        <v>2240509</v>
      </c>
      <c r="B1307" s="111" t="s">
        <v>1065</v>
      </c>
      <c r="C1307" s="233"/>
      <c r="D1307" s="233"/>
      <c r="E1307" s="235"/>
      <c r="F1307" s="214"/>
      <c r="G1307" s="235"/>
    </row>
    <row r="1308" ht="18" customHeight="1" spans="1:7">
      <c r="A1308" s="232">
        <v>2240510</v>
      </c>
      <c r="B1308" s="111" t="s">
        <v>1066</v>
      </c>
      <c r="C1308" s="233"/>
      <c r="D1308" s="233"/>
      <c r="E1308" s="235"/>
      <c r="F1308" s="214"/>
      <c r="G1308" s="235"/>
    </row>
    <row r="1309" ht="18" customHeight="1" spans="1:7">
      <c r="A1309" s="232">
        <v>2240550</v>
      </c>
      <c r="B1309" s="111" t="s">
        <v>1067</v>
      </c>
      <c r="C1309" s="233"/>
      <c r="D1309" s="233"/>
      <c r="E1309" s="235"/>
      <c r="F1309" s="214"/>
      <c r="G1309" s="235"/>
    </row>
    <row r="1310" ht="18" customHeight="1" spans="1:7">
      <c r="A1310" s="232">
        <v>2240599</v>
      </c>
      <c r="B1310" s="111" t="s">
        <v>1068</v>
      </c>
      <c r="C1310" s="233"/>
      <c r="D1310" s="233"/>
      <c r="E1310" s="235"/>
      <c r="F1310" s="214"/>
      <c r="G1310" s="235"/>
    </row>
    <row r="1311" ht="18" customHeight="1" spans="1:7">
      <c r="A1311" s="232">
        <v>22406</v>
      </c>
      <c r="B1311" s="104" t="s">
        <v>1069</v>
      </c>
      <c r="C1311" s="233">
        <v>6286.31467</v>
      </c>
      <c r="D1311" s="233">
        <f>SUM(D1312:D1314)</f>
        <v>4627</v>
      </c>
      <c r="E1311" s="234">
        <f>D1311/C1311*100</f>
        <v>73.6043332682868</v>
      </c>
      <c r="F1311" s="214">
        <v>7252</v>
      </c>
      <c r="G1311" s="234">
        <f>(D1311-F1311)/F1311*100</f>
        <v>-36.1969111969112</v>
      </c>
    </row>
    <row r="1312" ht="18" customHeight="1" spans="1:7">
      <c r="A1312" s="232">
        <v>2240601</v>
      </c>
      <c r="B1312" s="111" t="s">
        <v>1070</v>
      </c>
      <c r="C1312" s="233">
        <v>6286.31467</v>
      </c>
      <c r="D1312" s="233">
        <v>4627</v>
      </c>
      <c r="E1312" s="234">
        <f>D1312/C1312*100</f>
        <v>73.6043332682868</v>
      </c>
      <c r="F1312" s="214">
        <v>7252</v>
      </c>
      <c r="G1312" s="234">
        <f>(D1312-F1312)/F1312*100</f>
        <v>-36.1969111969112</v>
      </c>
    </row>
    <row r="1313" ht="18" customHeight="1" spans="1:7">
      <c r="A1313" s="232">
        <v>2240602</v>
      </c>
      <c r="B1313" s="111" t="s">
        <v>1071</v>
      </c>
      <c r="C1313" s="233"/>
      <c r="D1313" s="233"/>
      <c r="E1313" s="235"/>
      <c r="F1313" s="214"/>
      <c r="G1313" s="235"/>
    </row>
    <row r="1314" ht="18" customHeight="1" spans="1:7">
      <c r="A1314" s="232">
        <v>2240699</v>
      </c>
      <c r="B1314" s="111" t="s">
        <v>1072</v>
      </c>
      <c r="C1314" s="233"/>
      <c r="D1314" s="233"/>
      <c r="E1314" s="235"/>
      <c r="F1314" s="214"/>
      <c r="G1314" s="235"/>
    </row>
    <row r="1315" ht="21" customHeight="1" spans="1:7">
      <c r="A1315" s="232">
        <v>22407</v>
      </c>
      <c r="B1315" s="104" t="s">
        <v>1073</v>
      </c>
      <c r="C1315" s="233">
        <v>500</v>
      </c>
      <c r="D1315" s="233">
        <f>SUM(D1316:D1318)</f>
        <v>400</v>
      </c>
      <c r="E1315" s="234">
        <f>D1315/C1315*100</f>
        <v>80</v>
      </c>
      <c r="F1315" s="214">
        <v>30</v>
      </c>
      <c r="G1315" s="234">
        <f>(D1315-F1315)/F1315*100</f>
        <v>1233.33333333333</v>
      </c>
    </row>
    <row r="1316" ht="18" customHeight="1" spans="1:7">
      <c r="A1316" s="232">
        <v>2240703</v>
      </c>
      <c r="B1316" s="111" t="s">
        <v>1074</v>
      </c>
      <c r="C1316" s="233"/>
      <c r="D1316" s="233"/>
      <c r="E1316" s="235"/>
      <c r="F1316" s="214"/>
      <c r="G1316" s="235"/>
    </row>
    <row r="1317" ht="21" customHeight="1" spans="1:7">
      <c r="A1317" s="232">
        <v>2240704</v>
      </c>
      <c r="B1317" s="111" t="s">
        <v>1075</v>
      </c>
      <c r="C1317" s="233"/>
      <c r="D1317" s="233"/>
      <c r="E1317" s="235"/>
      <c r="F1317" s="214"/>
      <c r="G1317" s="235"/>
    </row>
    <row r="1318" ht="21" customHeight="1" spans="1:7">
      <c r="A1318" s="232">
        <v>2240799</v>
      </c>
      <c r="B1318" s="111" t="s">
        <v>1076</v>
      </c>
      <c r="C1318" s="233">
        <v>500</v>
      </c>
      <c r="D1318" s="233">
        <v>400</v>
      </c>
      <c r="E1318" s="234">
        <f>D1318/C1318*100</f>
        <v>80</v>
      </c>
      <c r="F1318" s="214"/>
      <c r="G1318" s="235"/>
    </row>
    <row r="1319" ht="21" customHeight="1" spans="1:7">
      <c r="A1319" s="232">
        <v>22499</v>
      </c>
      <c r="B1319" s="104" t="s">
        <v>1077</v>
      </c>
      <c r="C1319" s="233"/>
      <c r="D1319" s="233"/>
      <c r="E1319" s="235"/>
      <c r="F1319" s="214"/>
      <c r="G1319" s="235"/>
    </row>
    <row r="1320" ht="21" customHeight="1" spans="1:7">
      <c r="A1320" s="232">
        <v>2249999</v>
      </c>
      <c r="B1320" s="111" t="s">
        <v>1078</v>
      </c>
      <c r="C1320" s="233"/>
      <c r="D1320" s="233"/>
      <c r="E1320" s="235"/>
      <c r="F1320" s="214"/>
      <c r="G1320" s="235"/>
    </row>
    <row r="1321" ht="21" customHeight="1" spans="1:7">
      <c r="A1321" s="232">
        <v>229</v>
      </c>
      <c r="B1321" s="104" t="s">
        <v>1079</v>
      </c>
      <c r="C1321" s="233">
        <v>694</v>
      </c>
      <c r="D1321" s="233">
        <f t="shared" ref="D1319:D1322" si="9">D1322</f>
        <v>694</v>
      </c>
      <c r="E1321" s="234">
        <f>D1321/C1321*100</f>
        <v>100</v>
      </c>
      <c r="F1321" s="214">
        <v>407</v>
      </c>
      <c r="G1321" s="234">
        <f>(D1321-F1321)/F1321*100</f>
        <v>70.5159705159705</v>
      </c>
    </row>
    <row r="1322" ht="21" customHeight="1" spans="1:7">
      <c r="A1322" s="232">
        <v>22999</v>
      </c>
      <c r="B1322" s="104" t="s">
        <v>1080</v>
      </c>
      <c r="C1322" s="233">
        <v>694</v>
      </c>
      <c r="D1322" s="233">
        <f t="shared" si="9"/>
        <v>694</v>
      </c>
      <c r="E1322" s="234">
        <f>D1322/C1322*100</f>
        <v>100</v>
      </c>
      <c r="F1322" s="214">
        <v>407</v>
      </c>
      <c r="G1322" s="234">
        <f>(D1322-F1322)/F1322*100</f>
        <v>70.5159705159705</v>
      </c>
    </row>
    <row r="1323" ht="21" customHeight="1" spans="1:7">
      <c r="A1323" s="232">
        <v>2299999</v>
      </c>
      <c r="B1323" s="111" t="s">
        <v>1081</v>
      </c>
      <c r="C1323" s="233">
        <v>694</v>
      </c>
      <c r="D1323" s="233">
        <v>694</v>
      </c>
      <c r="E1323" s="234">
        <f>D1323/C1323*100</f>
        <v>100</v>
      </c>
      <c r="F1323" s="214">
        <v>407</v>
      </c>
      <c r="G1323" s="234">
        <f>(D1323-F1323)/F1323*100</f>
        <v>70.5159705159705</v>
      </c>
    </row>
    <row r="1324" ht="21" customHeight="1" spans="1:7">
      <c r="A1324" s="232">
        <v>232</v>
      </c>
      <c r="B1324" s="104" t="s">
        <v>1082</v>
      </c>
      <c r="C1324" s="233">
        <v>3155</v>
      </c>
      <c r="D1324" s="233">
        <f>SUM(D1325,D1327,D1332)</f>
        <v>3155</v>
      </c>
      <c r="E1324" s="234">
        <f>D1324/C1324*100</f>
        <v>100</v>
      </c>
      <c r="F1324" s="214">
        <v>2984</v>
      </c>
      <c r="G1324" s="234">
        <f>(D1324-F1324)/F1324*100</f>
        <v>5.73056300268096</v>
      </c>
    </row>
    <row r="1325" ht="21" customHeight="1" spans="1:7">
      <c r="A1325" s="232">
        <v>23201</v>
      </c>
      <c r="B1325" s="104" t="s">
        <v>1083</v>
      </c>
      <c r="C1325" s="233"/>
      <c r="D1325" s="233"/>
      <c r="E1325" s="235"/>
      <c r="F1325" s="214"/>
      <c r="G1325" s="235"/>
    </row>
    <row r="1326" ht="21" customHeight="1" spans="1:7">
      <c r="A1326" s="239">
        <v>2320101</v>
      </c>
      <c r="B1326" s="212" t="s">
        <v>1084</v>
      </c>
      <c r="C1326" s="233"/>
      <c r="D1326" s="233"/>
      <c r="E1326" s="235"/>
      <c r="F1326" s="214"/>
      <c r="G1326" s="235"/>
    </row>
    <row r="1327" ht="21" customHeight="1" spans="1:7">
      <c r="A1327" s="232">
        <v>23202</v>
      </c>
      <c r="B1327" s="104" t="s">
        <v>1085</v>
      </c>
      <c r="C1327" s="233"/>
      <c r="D1327" s="233"/>
      <c r="E1327" s="235"/>
      <c r="F1327" s="214"/>
      <c r="G1327" s="235"/>
    </row>
    <row r="1328" ht="21" customHeight="1" spans="1:7">
      <c r="A1328" s="232">
        <v>2320201</v>
      </c>
      <c r="B1328" s="111" t="s">
        <v>1086</v>
      </c>
      <c r="C1328" s="233"/>
      <c r="D1328" s="233"/>
      <c r="E1328" s="235"/>
      <c r="F1328" s="214"/>
      <c r="G1328" s="235"/>
    </row>
    <row r="1329" ht="21" customHeight="1" spans="1:7">
      <c r="A1329" s="232">
        <v>2320202</v>
      </c>
      <c r="B1329" s="111" t="s">
        <v>1087</v>
      </c>
      <c r="C1329" s="233"/>
      <c r="D1329" s="233"/>
      <c r="E1329" s="235"/>
      <c r="F1329" s="214"/>
      <c r="G1329" s="235"/>
    </row>
    <row r="1330" ht="21" customHeight="1" spans="1:7">
      <c r="A1330" s="232">
        <v>2320203</v>
      </c>
      <c r="B1330" s="111" t="s">
        <v>1088</v>
      </c>
      <c r="C1330" s="233"/>
      <c r="D1330" s="233"/>
      <c r="E1330" s="235"/>
      <c r="F1330" s="214"/>
      <c r="G1330" s="235"/>
    </row>
    <row r="1331" ht="21" customHeight="1" spans="1:7">
      <c r="A1331" s="232">
        <v>2320299</v>
      </c>
      <c r="B1331" s="111" t="s">
        <v>1089</v>
      </c>
      <c r="C1331" s="233"/>
      <c r="D1331" s="233"/>
      <c r="E1331" s="235"/>
      <c r="F1331" s="214"/>
      <c r="G1331" s="235"/>
    </row>
    <row r="1332" ht="21" customHeight="1" spans="1:7">
      <c r="A1332" s="232">
        <v>23203</v>
      </c>
      <c r="B1332" s="104" t="s">
        <v>1090</v>
      </c>
      <c r="C1332" s="233">
        <v>3155</v>
      </c>
      <c r="D1332" s="233">
        <f>SUM(D1333:D1336)</f>
        <v>3155</v>
      </c>
      <c r="E1332" s="234">
        <f>D1332/C1332*100</f>
        <v>100</v>
      </c>
      <c r="F1332" s="214">
        <v>2984</v>
      </c>
      <c r="G1332" s="234">
        <f>(D1332-F1332)/F1332*100</f>
        <v>5.73056300268096</v>
      </c>
    </row>
    <row r="1333" ht="21" customHeight="1" spans="1:7">
      <c r="A1333" s="232">
        <v>2320301</v>
      </c>
      <c r="B1333" s="111" t="s">
        <v>1091</v>
      </c>
      <c r="C1333" s="233">
        <v>3022</v>
      </c>
      <c r="D1333" s="233">
        <v>3022</v>
      </c>
      <c r="E1333" s="234">
        <f>D1333/C1333*100</f>
        <v>100</v>
      </c>
      <c r="F1333" s="214">
        <v>2984</v>
      </c>
      <c r="G1333" s="234">
        <f>(D1333-F1333)/F1333*100</f>
        <v>1.27345844504021</v>
      </c>
    </row>
    <row r="1334" ht="21" customHeight="1" spans="1:7">
      <c r="A1334" s="232">
        <v>2320302</v>
      </c>
      <c r="B1334" s="111" t="s">
        <v>1092</v>
      </c>
      <c r="C1334" s="233"/>
      <c r="D1334" s="233"/>
      <c r="E1334" s="235"/>
      <c r="F1334" s="214"/>
      <c r="G1334" s="235"/>
    </row>
    <row r="1335" ht="21" customHeight="1" spans="1:7">
      <c r="A1335" s="232">
        <v>2320303</v>
      </c>
      <c r="B1335" s="111" t="s">
        <v>1093</v>
      </c>
      <c r="C1335" s="233"/>
      <c r="D1335" s="233"/>
      <c r="E1335" s="235"/>
      <c r="F1335" s="214"/>
      <c r="G1335" s="235"/>
    </row>
    <row r="1336" ht="21" customHeight="1" spans="1:7">
      <c r="A1336" s="232">
        <v>2320399</v>
      </c>
      <c r="B1336" s="111" t="s">
        <v>1094</v>
      </c>
      <c r="C1336" s="233">
        <v>133</v>
      </c>
      <c r="D1336" s="233">
        <v>133</v>
      </c>
      <c r="E1336" s="234">
        <f>D1336/C1336*100</f>
        <v>100</v>
      </c>
      <c r="F1336" s="214"/>
      <c r="G1336" s="235"/>
    </row>
    <row r="1337" ht="21" customHeight="1" spans="1:7">
      <c r="A1337" s="232">
        <v>233</v>
      </c>
      <c r="B1337" s="104" t="s">
        <v>1095</v>
      </c>
      <c r="C1337" s="233">
        <v>12</v>
      </c>
      <c r="D1337" s="233">
        <f>SUM(D1338,D1340,D1342)</f>
        <v>12</v>
      </c>
      <c r="E1337" s="234">
        <f>D1337/C1337*100</f>
        <v>100</v>
      </c>
      <c r="F1337" s="214">
        <v>10</v>
      </c>
      <c r="G1337" s="234">
        <f>(D1337-F1337)/F1337*100</f>
        <v>20</v>
      </c>
    </row>
    <row r="1338" ht="21" customHeight="1" spans="1:7">
      <c r="A1338" s="232">
        <v>23301</v>
      </c>
      <c r="B1338" s="104" t="s">
        <v>1096</v>
      </c>
      <c r="C1338" s="233"/>
      <c r="D1338" s="233"/>
      <c r="E1338" s="235"/>
      <c r="F1338" s="214"/>
      <c r="G1338" s="235"/>
    </row>
    <row r="1339" ht="21" customHeight="1" spans="1:7">
      <c r="A1339" s="239">
        <v>2330101</v>
      </c>
      <c r="B1339" s="212" t="s">
        <v>1097</v>
      </c>
      <c r="C1339" s="233"/>
      <c r="D1339" s="233"/>
      <c r="E1339" s="235"/>
      <c r="F1339" s="214"/>
      <c r="G1339" s="235"/>
    </row>
    <row r="1340" ht="21" customHeight="1" spans="1:7">
      <c r="A1340" s="232">
        <v>23302</v>
      </c>
      <c r="B1340" s="104" t="s">
        <v>1098</v>
      </c>
      <c r="C1340" s="233"/>
      <c r="D1340" s="233"/>
      <c r="E1340" s="235"/>
      <c r="F1340" s="214"/>
      <c r="G1340" s="235"/>
    </row>
    <row r="1341" ht="21" customHeight="1" spans="1:7">
      <c r="A1341" s="239">
        <v>2330201</v>
      </c>
      <c r="B1341" s="212" t="s">
        <v>1099</v>
      </c>
      <c r="C1341" s="233"/>
      <c r="D1341" s="233"/>
      <c r="E1341" s="235"/>
      <c r="F1341" s="214"/>
      <c r="G1341" s="235"/>
    </row>
    <row r="1342" ht="21" customHeight="1" spans="1:7">
      <c r="A1342" s="232">
        <v>23303</v>
      </c>
      <c r="B1342" s="104" t="s">
        <v>1100</v>
      </c>
      <c r="C1342" s="233">
        <v>12</v>
      </c>
      <c r="D1342" s="233">
        <f>D1343</f>
        <v>12</v>
      </c>
      <c r="E1342" s="234">
        <f>D1342/C1342*100</f>
        <v>100</v>
      </c>
      <c r="F1342" s="214">
        <v>10</v>
      </c>
      <c r="G1342" s="234">
        <f>(D1342-F1342)/F1342*100</f>
        <v>20</v>
      </c>
    </row>
    <row r="1343" ht="21" customHeight="1" spans="1:7">
      <c r="A1343" s="239">
        <v>2330301</v>
      </c>
      <c r="B1343" s="212" t="s">
        <v>1101</v>
      </c>
      <c r="C1343" s="246">
        <v>12</v>
      </c>
      <c r="D1343" s="233">
        <v>12</v>
      </c>
      <c r="E1343" s="234">
        <f>D1343/C1343*100</f>
        <v>100</v>
      </c>
      <c r="F1343" s="214">
        <v>10</v>
      </c>
      <c r="G1343" s="234">
        <f>(D1343-F1343)/F1343*100</f>
        <v>20</v>
      </c>
    </row>
    <row r="1344" ht="21" customHeight="1"/>
    <row r="1345" ht="21" customHeight="1"/>
    <row r="1346" ht="21" customHeight="1"/>
    <row r="1347" ht="21" customHeight="1"/>
    <row r="1348" ht="21" customHeight="1"/>
  </sheetData>
  <sheetProtection formatCells="0" formatColumns="0" formatRows="0" insertRows="0" insertColumns="0" insertHyperlinks="0" deleteColumns="0" deleteRows="0" sort="0" autoFilter="0" pivotTables="0"/>
  <autoFilter xmlns:etc="http://www.wps.cn/officeDocument/2017/etCustomData" ref="A4:IG1349" etc:filterBottomFollowUsedRange="0">
    <extLst/>
  </autoFilter>
  <mergeCells count="2">
    <mergeCell ref="A2:G2"/>
    <mergeCell ref="F3:G3"/>
  </mergeCells>
  <dataValidations count="1">
    <dataValidation type="decimal" operator="between" allowBlank="1" showInputMessage="1" showErrorMessage="1" sqref="B17 B19:D19 C28:D28 C39:D39 F47 C50:D50 F57 C61:D61 F66 C72:D72 C80:D80 C89:D89 C101 C102:D102 C111:D111 C122:D122 F122 C134:D134 F134 C141:D141 C149:D149 C155:D155 C162:D162 C169:D169 C176:D176 C183:D183 C190:D190 C198:D198 F198 C204:D204 C210:D210 F210 C217:D217 F221 C229 C232:D232 C239:D239 C245:D245 C256:D256 F256 C259:D259 C262:D262 C268:D268 C273:D273 D274 C275:D275 C280:D280 C286:D286 D287 C293:D293 D294 C295:D295 D296 C297:D297 C305:D305 D306 C311:D311 C322:D322 C329:D329 C337:D337 C346:D346 F350 F352 C358 F359 C360:D360 C370:D370 C380:D380 C388:D388 C394:D394 C403:D403 C410:D410 F412 C416:D416 C422:D422 C426:D426 C430:D430 C434:D434 F434 F436 C440:D440 F440 C447:D447 D448 C455:D455 F455 F460 F462 C464:D464 F464 F466 C470:D470 F470 C475:D475 C480:D480 C485:D485 C492:D492 C496:D496 F496 C500:D500 F500 F515 F517 C518 C522:D522 C530:D530 F530 F537 C541:D541 C550:D550 F555 C558:D558 C575 C582:D582 C590:D590 D591 C592:D592 C601:D601 F601 C605:D605 F605 F609 F611 C615:D615 F619 C624:D624 C631:D631 F635 F637 C639:D639 C648:D648 C654:D654 C657:D657 C660:D660 C663:D663 C666:D666 F666 C669:D669 C673:D673 F673 C677:D677 C686:D686 C689:D689 D690 C697:D697 C709 C712:D712 C716:D716 F719 F721 F727 C731:D731 F731 F733 C735:D735 C740:D740 F740 F742 C744:D744 C748:D748 C751:D751 C762:D762 F766 C768:D768 C773:D773 C776:D776 D777 C789:D789 F789 C793:D793 C802:D802 F807 C809:D809 C816:D816 C819:D819 C822:D822 F822 D823 C824:D824 D825 C826:D826 F829 C832:D832 F832 C835:D835 D836 C837:D837 C848:D848 D849 C862:D862 D863 C864:D864 C867:D867 F867 D868 C869:D869 F869 D870 C871:D871 F871 D872 F878 C886 C895 C900:D900 C912:D912 C921 C923:D923 F934 C935 F938 C944 C951:D951 F955 C962:D962 F965 C969:D969 F971 C975:D975 C978:D978 F978 C1002 C1004:D1004 C1014:D1014 F1014 C1024:D1024 F1024 C1031:D1031 C1045:D1045 F1045 C1057 F1060 C1061:D1061 C1066:D1066 C1077:D1077 C1084:D1084 F1084 C1092:D1092 F1104 C1109:D1109 F1109 F1111 C1115:D1115 F1115 C1126:D1126 F1126 C1136:D1136 F1136 C1142:D1142 F1142 C1145:D1145 F1145 C1148:D1148 F1164 C1171 C1180 C1186:D1186 F1186 C1198 C1201:D1201 D1202 F1208 F1210 F1213 C1218:D1218 C1222:D1222 F1222 F1233 C1239 C1245:D1245 C1252:D1252 F1252 C1258:D1258 F1258 C1270 C1283:D1283 F1287 C1290:D1290 F1290 C1298:D1298 C1310 C1311:D1311 C1315:D1315 C1319:D1319 D1320 D1323 D1326 C1327:D1327 F1327 C1332:D1332 D1339 C1340:D1340 F1340 D1341 C1342:D1342 D1343 B6:B15 B21:B28 D8:D18 D20:D27 D29:D38 D40:D49 D51:D60 D62:D71 D73:D79 D81:D88 D90:D101 D103:D110 D112:D121 D123:D133 D135:D140 D142:D148 D150:D154 D156:D161 D163:D168 D170:D175 D177:D182 D184:D189 D191:D197 D199:D203 D205:D209 D211:D216 D218:D231 D233:D238 D240:D244 D246:D247 D250:D255 D257:D258 D260:D261 D263:D267 D269:D272 D276:D279 D281:D285 D290:D292 D298:D304 D309:D310 D312:D321 D323:D328 D330:D336 D338:D345 D347:D359 D361:D369 D371:D379 D381:D387 D389:D393 D395:D396 D399:D402 D404:D409 D411:D415 D417:D421 D423:D425 D427:D429 D431:D433 D435:D439 D441:D446 D451:D454 D456:D463 D465:D469 D471:D474 D476:D479 D481:D484 D486:D491 D493:D495 D497:D499 D501:D504 D507:D521 D523:D529 D531:D540 D542:D549 D551:D557 D559:D561 D564:D581 D583:D589 D593:D600 D602:D604 D606:D614 D616:D623 D625:D630 D632:D638 D640:D647 D649:D653 D655:D656 D658:D659 D661:D662 D664:D665 D667:D668 D670:D672 D674:D676 D678:D685 D687:D688 D693:D696 D698:D711 D713:D715 D717:D730 D732:D734 D736:D739 D741:D743 D745:D747 D749:D750 D752:D761 D763:D767 D769:D772 D774:D775 D780:D788 D790:D792 D794:D801 D803:D808 D810:D815 D817:D818 D820:D821 D827:D831 D833:D834 D838:D847 D852:D861 D865:D866 D875:D899 D901:D911 D913:D922 D924:D950 D952:D961 D963:D968 D970:D974 D976:D977 D979:D980 D983:D1003 D1005:D1013 D1015:D1023 D1025:D1030 D1032:D1033 D1036:D1044 D1046:D1060 D1062:D1065 D1067:D1076 D1078:D1083 D1085:D1091 D1093:D1097 D1100:D1108 D1110:D1114 D1116:D1117 D1120:D1125 D1127:D1135 D1137:D1141 D1143:D1144 D1146:D1147 D1149:D1157 D1160:D1185 D1187:D1200 D1205:D1217 D1219:D1221 D1223:D1225 D1228:D1244 D1246:D1251 D1253:D1257 D1259:D1270 D1273:D1282 D1284:D1289 D1291:D1297 D1299:D1310 D1312:D1314 D1316:D1318 D1328:D1331 D1333:D1336 E8:E1343 F5:F8 F19:F21 F28:F29 F38:F40 F50:F51 F61:F62 F72:F73 F80:F81 F88:F89 F102:F103 F111:F112 F140:F141 F149:F150 F155:F156 F162:F163 F169:F170 F176:F177 F182:F184 F189:F191 F204:F206 F217:F218 F231:F233 F239:F240 F243:F245 F247:F249 F307:F308 F311:F312 F321:F322 F329:F330 F337:F338 F346:F347 F394:F399 F403:F407 F409:F410 F446:F447 F449:F453 F474:F475 F477:F480 F485:F487 F491:F492 F504:F510 F521:F522 F525:F527 F540:F541 F550:F551 F557:F559 F561:F564 F581:F583 F589:F590 F592:F593 F596:F599 F614:F616 F622:F626 F628:F629 F631:F633 F639:F640 F643:F644 F646:F647 F654:F658 F660:F663 F668:F671 F677:F678 F686:F687 F689:F693 F697:F699 F711:F717 F724:F725 F735:F738 F744:F745 F747:F749 F751:F752 F759:F762 F768:F769 F776:F780 F793:F794 F802:F805 F809:F810 F825:F826 F835:F837 F848:F852 F862:F864 F873:F875 F881:F882 F887:F888 F890:F894 F897:F901 F904:F905 F907:F908 F918:F919 F921:F924 F928:F929 F950:F951 F961:F963 F968:F969 F974:F975 F980:F983 F986:F987 F1003:F1004 F1031:F1032 F1034:F1035 F1066:F1067 F1076:F1077 F1091:F1092 F1098:F1101 F1118:F1119 F1158:F1160 F1203:F1204 F1217:F1219 F1226:F1227 F1271:F1274 F1282:F1284 F1298:F1299 F1311:F1312 F1315:F1316 F1321:F1325 F1332:F1333 F1337:F1338 F1342:F1343 G5:G1343 C307:D308 C397:D398 C449:D450 C505:D506 C691:D692 C873:D874 C981:D982 C1203:D1204 C1271:D1272 C1321:D1322 C1337:D1338 C248:D249 C288:D289 C562:D563 C778:D779 C850:D851 C1034:D1035 C1098:D1099 C1118:D1119 C1158:D1159 C1226:D1227 C1324:D1325 C5:E7">
      <formula1>-99999999999999</formula1>
      <formula2>99999999999999</formula2>
    </dataValidation>
  </dataValidations>
  <printOptions horizontalCentered="1"/>
  <pageMargins left="0.590277777777778" right="0.590277777777778" top="0.786805555555556" bottom="0.786805555555556" header="0.314583333333333" footer="0.393055555555556"/>
  <pageSetup paperSize="9" firstPageNumber="15" fitToHeight="0" orientation="portrait" useFirstPageNumber="1" horizontalDpi="300" verticalDpi="300"/>
  <headerFooter alignWithMargins="0">
    <oddFooter>&amp;C&amp;12-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F77"/>
  <sheetViews>
    <sheetView showGridLines="0" showZeros="0" view="pageBreakPreview" zoomScaleNormal="115" workbookViewId="0">
      <selection activeCell="E12" sqref="E12"/>
    </sheetView>
  </sheetViews>
  <sheetFormatPr defaultColWidth="12.175" defaultRowHeight="15.55" customHeight="1" outlineLevelCol="5"/>
  <cols>
    <col min="1" max="1" width="7.81666666666667" style="1" customWidth="1"/>
    <col min="2" max="2" width="25.75" style="188" customWidth="1"/>
    <col min="3" max="3" width="16.05" style="2" customWidth="1"/>
    <col min="4" max="4" width="15.425" style="2" customWidth="1"/>
    <col min="5" max="5" width="13.4166666666667" style="2" customWidth="1"/>
    <col min="6" max="6" width="15.4416666666667" style="2" customWidth="1"/>
    <col min="7" max="245" width="12.175" style="1" customWidth="1"/>
    <col min="246" max="16384" width="12.175" style="1"/>
  </cols>
  <sheetData>
    <row r="1" s="170" customFormat="1" ht="20" customHeight="1" spans="1:6">
      <c r="A1" s="200" t="s">
        <v>1102</v>
      </c>
      <c r="B1" s="216"/>
      <c r="C1" s="174"/>
      <c r="D1" s="174"/>
      <c r="E1" s="174"/>
      <c r="F1" s="174"/>
    </row>
    <row r="2" s="170" customFormat="1" ht="28" customHeight="1" spans="1:6">
      <c r="A2" s="175" t="s">
        <v>1103</v>
      </c>
      <c r="B2" s="217"/>
      <c r="C2" s="175"/>
      <c r="D2" s="175"/>
      <c r="E2" s="175"/>
      <c r="F2" s="175"/>
    </row>
    <row r="3" s="170" customFormat="1" ht="14" customHeight="1" spans="1:6">
      <c r="A3" s="201"/>
      <c r="B3" s="218"/>
      <c r="C3" s="174"/>
      <c r="D3" s="202"/>
      <c r="E3" s="202"/>
      <c r="F3" s="202" t="s">
        <v>1104</v>
      </c>
    </row>
    <row r="4" ht="16.9" customHeight="1" spans="1:6">
      <c r="A4" s="7" t="s">
        <v>37</v>
      </c>
      <c r="B4" s="8" t="s">
        <v>1105</v>
      </c>
      <c r="C4" s="7" t="s">
        <v>4</v>
      </c>
      <c r="D4" s="7"/>
      <c r="E4" s="7" t="s">
        <v>38</v>
      </c>
      <c r="F4" s="7"/>
    </row>
    <row r="5" ht="31" customHeight="1" spans="1:6">
      <c r="A5" s="7"/>
      <c r="B5" s="8"/>
      <c r="C5" s="8" t="s">
        <v>39</v>
      </c>
      <c r="D5" s="8" t="s">
        <v>1106</v>
      </c>
      <c r="E5" s="8" t="s">
        <v>39</v>
      </c>
      <c r="F5" s="8" t="s">
        <v>1106</v>
      </c>
    </row>
    <row r="6" ht="25" customHeight="1" spans="1:6">
      <c r="A6" s="80"/>
      <c r="B6" s="81" t="s">
        <v>39</v>
      </c>
      <c r="C6" s="10">
        <f t="shared" ref="C6:F6" si="0">SUM(C7,C12,C23,C31,C38,C42,C45,C49,C54,C60,C64,C69,C72)</f>
        <v>194690</v>
      </c>
      <c r="D6" s="10">
        <f t="shared" si="0"/>
        <v>82893</v>
      </c>
      <c r="E6" s="10">
        <f t="shared" si="0"/>
        <v>340370</v>
      </c>
      <c r="F6" s="10">
        <f t="shared" si="0"/>
        <v>106355</v>
      </c>
    </row>
    <row r="7" ht="26" customHeight="1" spans="1:6">
      <c r="A7" s="82">
        <v>501</v>
      </c>
      <c r="B7" s="9" t="s">
        <v>1107</v>
      </c>
      <c r="C7" s="10">
        <v>80050</v>
      </c>
      <c r="D7" s="10">
        <f>SUM(D8:D11)</f>
        <v>48455</v>
      </c>
      <c r="E7" s="10">
        <v>52005</v>
      </c>
      <c r="F7" s="10">
        <f>SUM(F8:F11)</f>
        <v>42165</v>
      </c>
    </row>
    <row r="8" ht="26" customHeight="1" spans="1:6">
      <c r="A8" s="82">
        <v>50101</v>
      </c>
      <c r="B8" s="12" t="s">
        <v>1108</v>
      </c>
      <c r="C8" s="10">
        <v>52950</v>
      </c>
      <c r="D8" s="10">
        <v>22334</v>
      </c>
      <c r="E8" s="10">
        <v>31537</v>
      </c>
      <c r="F8" s="10">
        <v>25233</v>
      </c>
    </row>
    <row r="9" ht="26" customHeight="1" spans="1:6">
      <c r="A9" s="82">
        <v>50102</v>
      </c>
      <c r="B9" s="12" t="s">
        <v>1109</v>
      </c>
      <c r="C9" s="10">
        <v>14500</v>
      </c>
      <c r="D9" s="10">
        <v>13797</v>
      </c>
      <c r="E9" s="10">
        <v>9842</v>
      </c>
      <c r="F9" s="10">
        <v>7889</v>
      </c>
    </row>
    <row r="10" ht="26" customHeight="1" spans="1:6">
      <c r="A10" s="82">
        <v>50103</v>
      </c>
      <c r="B10" s="12" t="s">
        <v>1110</v>
      </c>
      <c r="C10" s="10">
        <v>7200</v>
      </c>
      <c r="D10" s="10">
        <v>6999</v>
      </c>
      <c r="E10" s="10">
        <v>3024</v>
      </c>
      <c r="F10" s="10">
        <v>2898</v>
      </c>
    </row>
    <row r="11" ht="26" customHeight="1" spans="1:6">
      <c r="A11" s="82">
        <v>50199</v>
      </c>
      <c r="B11" s="12" t="s">
        <v>1111</v>
      </c>
      <c r="C11" s="10">
        <v>5400</v>
      </c>
      <c r="D11" s="10">
        <v>5325</v>
      </c>
      <c r="E11" s="10">
        <v>7602</v>
      </c>
      <c r="F11" s="10">
        <v>6145</v>
      </c>
    </row>
    <row r="12" ht="26" customHeight="1" spans="1:6">
      <c r="A12" s="82">
        <v>502</v>
      </c>
      <c r="B12" s="9" t="s">
        <v>1112</v>
      </c>
      <c r="C12" s="10">
        <v>25054</v>
      </c>
      <c r="D12" s="10">
        <f>SUM(D13:D22)</f>
        <v>2363</v>
      </c>
      <c r="E12" s="10">
        <v>38828</v>
      </c>
      <c r="F12" s="10">
        <f>SUM(F13:F22)</f>
        <v>8063</v>
      </c>
    </row>
    <row r="13" ht="26" customHeight="1" spans="1:6">
      <c r="A13" s="82">
        <v>50201</v>
      </c>
      <c r="B13" s="12" t="s">
        <v>1113</v>
      </c>
      <c r="C13" s="10">
        <v>13594</v>
      </c>
      <c r="D13" s="10">
        <v>680</v>
      </c>
      <c r="E13" s="10">
        <v>5978</v>
      </c>
      <c r="F13" s="10">
        <v>2720</v>
      </c>
    </row>
    <row r="14" ht="26" customHeight="1" spans="1:6">
      <c r="A14" s="82">
        <v>50202</v>
      </c>
      <c r="B14" s="12" t="s">
        <v>1114</v>
      </c>
      <c r="C14" s="10">
        <v>40</v>
      </c>
      <c r="D14" s="10">
        <v>21</v>
      </c>
      <c r="E14" s="10">
        <v>61</v>
      </c>
      <c r="F14" s="10">
        <v>9</v>
      </c>
    </row>
    <row r="15" ht="26" customHeight="1" spans="1:6">
      <c r="A15" s="82">
        <v>50203</v>
      </c>
      <c r="B15" s="12" t="s">
        <v>1115</v>
      </c>
      <c r="C15" s="10">
        <v>70</v>
      </c>
      <c r="D15" s="10">
        <v>37</v>
      </c>
      <c r="E15" s="10">
        <v>74</v>
      </c>
      <c r="F15" s="10">
        <v>27</v>
      </c>
    </row>
    <row r="16" ht="26" customHeight="1" spans="1:6">
      <c r="A16" s="82">
        <v>50204</v>
      </c>
      <c r="B16" s="12" t="s">
        <v>1116</v>
      </c>
      <c r="C16" s="10"/>
      <c r="D16" s="10"/>
      <c r="E16" s="10">
        <v>317</v>
      </c>
      <c r="F16" s="10">
        <v>265</v>
      </c>
    </row>
    <row r="17" ht="26" customHeight="1" spans="1:6">
      <c r="A17" s="82">
        <v>50205</v>
      </c>
      <c r="B17" s="12" t="s">
        <v>1117</v>
      </c>
      <c r="C17" s="10">
        <v>10</v>
      </c>
      <c r="D17" s="10">
        <v>7</v>
      </c>
      <c r="E17" s="10">
        <v>869</v>
      </c>
      <c r="F17" s="10">
        <v>109</v>
      </c>
    </row>
    <row r="18" ht="26" customHeight="1" spans="1:6">
      <c r="A18" s="82">
        <v>50206</v>
      </c>
      <c r="B18" s="12" t="s">
        <v>1118</v>
      </c>
      <c r="C18" s="10">
        <v>72</v>
      </c>
      <c r="D18" s="10">
        <v>55</v>
      </c>
      <c r="E18" s="10">
        <v>12</v>
      </c>
      <c r="F18" s="10">
        <v>12</v>
      </c>
    </row>
    <row r="19" ht="26" customHeight="1" spans="1:6">
      <c r="A19" s="82">
        <v>50207</v>
      </c>
      <c r="B19" s="12" t="s">
        <v>1119</v>
      </c>
      <c r="C19" s="10"/>
      <c r="D19" s="10"/>
      <c r="E19" s="10"/>
      <c r="F19" s="10"/>
    </row>
    <row r="20" ht="26" customHeight="1" spans="1:6">
      <c r="A20" s="82">
        <v>50208</v>
      </c>
      <c r="B20" s="12" t="s">
        <v>1120</v>
      </c>
      <c r="C20" s="10">
        <v>600</v>
      </c>
      <c r="D20" s="10">
        <v>127</v>
      </c>
      <c r="E20" s="10">
        <v>645</v>
      </c>
      <c r="F20" s="10">
        <v>88</v>
      </c>
    </row>
    <row r="21" ht="26" customHeight="1" spans="1:6">
      <c r="A21" s="82">
        <v>50209</v>
      </c>
      <c r="B21" s="12" t="s">
        <v>1121</v>
      </c>
      <c r="C21" s="10">
        <v>268</v>
      </c>
      <c r="D21" s="10">
        <v>68</v>
      </c>
      <c r="E21" s="10">
        <v>1132</v>
      </c>
      <c r="F21" s="10">
        <v>230</v>
      </c>
    </row>
    <row r="22" ht="26" customHeight="1" spans="1:6">
      <c r="A22" s="82">
        <v>50299</v>
      </c>
      <c r="B22" s="12" t="s">
        <v>1122</v>
      </c>
      <c r="C22" s="10">
        <v>10400</v>
      </c>
      <c r="D22" s="10">
        <v>1368</v>
      </c>
      <c r="E22" s="10">
        <v>29740</v>
      </c>
      <c r="F22" s="10">
        <v>4603</v>
      </c>
    </row>
    <row r="23" ht="26" customHeight="1" spans="1:6">
      <c r="A23" s="82">
        <v>503</v>
      </c>
      <c r="B23" s="9" t="s">
        <v>1123</v>
      </c>
      <c r="C23" s="10">
        <v>29667</v>
      </c>
      <c r="D23" s="10">
        <f>SUM(D24:D30)</f>
        <v>0</v>
      </c>
      <c r="E23" s="10">
        <v>91475</v>
      </c>
      <c r="F23" s="10">
        <f>SUM(F24:F30)</f>
        <v>0</v>
      </c>
    </row>
    <row r="24" ht="26" customHeight="1" spans="1:6">
      <c r="A24" s="82">
        <v>50301</v>
      </c>
      <c r="B24" s="12" t="s">
        <v>1124</v>
      </c>
      <c r="C24" s="10">
        <v>1500</v>
      </c>
      <c r="D24" s="10"/>
      <c r="E24" s="10">
        <v>400</v>
      </c>
      <c r="F24" s="10"/>
    </row>
    <row r="25" ht="26" customHeight="1" spans="1:6">
      <c r="A25" s="82">
        <v>50302</v>
      </c>
      <c r="B25" s="12" t="s">
        <v>1125</v>
      </c>
      <c r="C25" s="10">
        <v>24256</v>
      </c>
      <c r="D25" s="10"/>
      <c r="E25" s="10">
        <v>19636</v>
      </c>
      <c r="F25" s="10"/>
    </row>
    <row r="26" ht="26" customHeight="1" spans="1:6">
      <c r="A26" s="82">
        <v>50303</v>
      </c>
      <c r="B26" s="12" t="s">
        <v>1126</v>
      </c>
      <c r="C26" s="10"/>
      <c r="D26" s="10"/>
      <c r="E26" s="10">
        <v>10</v>
      </c>
      <c r="F26" s="10"/>
    </row>
    <row r="27" ht="26" customHeight="1" spans="1:6">
      <c r="A27" s="82">
        <v>50305</v>
      </c>
      <c r="B27" s="12" t="s">
        <v>1127</v>
      </c>
      <c r="C27" s="10"/>
      <c r="D27" s="10"/>
      <c r="E27" s="10"/>
      <c r="F27" s="10"/>
    </row>
    <row r="28" ht="26" customHeight="1" spans="1:6">
      <c r="A28" s="82">
        <v>50306</v>
      </c>
      <c r="B28" s="12" t="s">
        <v>1128</v>
      </c>
      <c r="C28" s="10">
        <v>1400</v>
      </c>
      <c r="D28" s="10"/>
      <c r="E28" s="10">
        <v>465</v>
      </c>
      <c r="F28" s="10"/>
    </row>
    <row r="29" ht="26" customHeight="1" spans="1:6">
      <c r="A29" s="82">
        <v>50307</v>
      </c>
      <c r="B29" s="12" t="s">
        <v>1129</v>
      </c>
      <c r="C29" s="10">
        <v>1000</v>
      </c>
      <c r="D29" s="10"/>
      <c r="E29" s="10">
        <v>2050</v>
      </c>
      <c r="F29" s="10"/>
    </row>
    <row r="30" ht="26" customHeight="1" spans="1:6">
      <c r="A30" s="82">
        <v>50399</v>
      </c>
      <c r="B30" s="12" t="s">
        <v>1130</v>
      </c>
      <c r="C30" s="10">
        <v>1511</v>
      </c>
      <c r="D30" s="10"/>
      <c r="E30" s="10">
        <v>68914</v>
      </c>
      <c r="F30" s="10"/>
    </row>
    <row r="31" ht="26" customHeight="1" spans="1:6">
      <c r="A31" s="82">
        <v>504</v>
      </c>
      <c r="B31" s="9" t="s">
        <v>1131</v>
      </c>
      <c r="C31" s="10"/>
      <c r="D31" s="10">
        <f>SUM(D32:D37)</f>
        <v>0</v>
      </c>
      <c r="E31" s="10">
        <v>13298</v>
      </c>
      <c r="F31" s="10">
        <f>SUM(F32:F37)</f>
        <v>0</v>
      </c>
    </row>
    <row r="32" ht="26" customHeight="1" spans="1:6">
      <c r="A32" s="82">
        <v>50401</v>
      </c>
      <c r="B32" s="12" t="s">
        <v>1124</v>
      </c>
      <c r="C32" s="10"/>
      <c r="D32" s="10"/>
      <c r="E32" s="10"/>
      <c r="F32" s="10"/>
    </row>
    <row r="33" ht="26" customHeight="1" spans="1:6">
      <c r="A33" s="82">
        <v>50402</v>
      </c>
      <c r="B33" s="12" t="s">
        <v>1125</v>
      </c>
      <c r="C33" s="10"/>
      <c r="D33" s="10"/>
      <c r="E33" s="10">
        <v>4810</v>
      </c>
      <c r="F33" s="10"/>
    </row>
    <row r="34" ht="26" customHeight="1" spans="1:6">
      <c r="A34" s="82">
        <v>50403</v>
      </c>
      <c r="B34" s="12" t="s">
        <v>1126</v>
      </c>
      <c r="C34" s="10"/>
      <c r="D34" s="10"/>
      <c r="E34" s="10"/>
      <c r="F34" s="10"/>
    </row>
    <row r="35" ht="26" customHeight="1" spans="1:6">
      <c r="A35" s="82">
        <v>50404</v>
      </c>
      <c r="B35" s="12" t="s">
        <v>1128</v>
      </c>
      <c r="C35" s="10"/>
      <c r="D35" s="10"/>
      <c r="E35" s="10">
        <v>461</v>
      </c>
      <c r="F35" s="10"/>
    </row>
    <row r="36" ht="26" customHeight="1" spans="1:6">
      <c r="A36" s="82">
        <v>50405</v>
      </c>
      <c r="B36" s="12" t="s">
        <v>1129</v>
      </c>
      <c r="C36" s="10"/>
      <c r="D36" s="10"/>
      <c r="E36" s="10"/>
      <c r="F36" s="10"/>
    </row>
    <row r="37" ht="26" customHeight="1" spans="1:6">
      <c r="A37" s="82">
        <v>50499</v>
      </c>
      <c r="B37" s="12" t="s">
        <v>1130</v>
      </c>
      <c r="C37" s="10"/>
      <c r="D37" s="10"/>
      <c r="E37" s="10">
        <v>8027</v>
      </c>
      <c r="F37" s="10"/>
    </row>
    <row r="38" ht="26" customHeight="1" spans="1:6">
      <c r="A38" s="82">
        <v>505</v>
      </c>
      <c r="B38" s="9" t="s">
        <v>1132</v>
      </c>
      <c r="C38" s="10">
        <v>30993</v>
      </c>
      <c r="D38" s="10">
        <f>SUM(D39:D41)</f>
        <v>30860</v>
      </c>
      <c r="E38" s="10">
        <v>59295</v>
      </c>
      <c r="F38" s="10">
        <f>SUM(F39:F41)</f>
        <v>45799</v>
      </c>
    </row>
    <row r="39" ht="26" customHeight="1" spans="1:6">
      <c r="A39" s="82">
        <v>50501</v>
      </c>
      <c r="B39" s="12" t="s">
        <v>1133</v>
      </c>
      <c r="C39" s="10">
        <v>30493</v>
      </c>
      <c r="D39" s="10">
        <v>30400</v>
      </c>
      <c r="E39" s="10">
        <v>52840</v>
      </c>
      <c r="F39" s="10">
        <v>43569</v>
      </c>
    </row>
    <row r="40" ht="26" customHeight="1" spans="1:6">
      <c r="A40" s="82">
        <v>50502</v>
      </c>
      <c r="B40" s="12" t="s">
        <v>1134</v>
      </c>
      <c r="C40" s="10">
        <v>480</v>
      </c>
      <c r="D40" s="10">
        <v>460</v>
      </c>
      <c r="E40" s="10">
        <v>6455</v>
      </c>
      <c r="F40" s="10">
        <v>2230</v>
      </c>
    </row>
    <row r="41" ht="26" customHeight="1" spans="1:6">
      <c r="A41" s="82">
        <v>50599</v>
      </c>
      <c r="B41" s="12" t="s">
        <v>1135</v>
      </c>
      <c r="C41" s="10">
        <v>20</v>
      </c>
      <c r="D41" s="10"/>
      <c r="E41" s="10"/>
      <c r="F41" s="10"/>
    </row>
    <row r="42" ht="26" customHeight="1" spans="1:6">
      <c r="A42" s="82">
        <v>506</v>
      </c>
      <c r="B42" s="9" t="s">
        <v>1136</v>
      </c>
      <c r="C42" s="10"/>
      <c r="D42" s="10">
        <f>SUM(D43:D44)</f>
        <v>0</v>
      </c>
      <c r="E42" s="10">
        <v>1128</v>
      </c>
      <c r="F42" s="10">
        <f>SUM(F43:F44)</f>
        <v>0</v>
      </c>
    </row>
    <row r="43" ht="26" customHeight="1" spans="1:6">
      <c r="A43" s="82">
        <v>50601</v>
      </c>
      <c r="B43" s="12" t="s">
        <v>1137</v>
      </c>
      <c r="C43" s="10"/>
      <c r="D43" s="10"/>
      <c r="E43" s="10">
        <v>1108</v>
      </c>
      <c r="F43" s="10"/>
    </row>
    <row r="44" ht="26" customHeight="1" spans="1:6">
      <c r="A44" s="82">
        <v>50602</v>
      </c>
      <c r="B44" s="12" t="s">
        <v>1138</v>
      </c>
      <c r="C44" s="10"/>
      <c r="D44" s="10"/>
      <c r="E44" s="10">
        <v>20</v>
      </c>
      <c r="F44" s="10"/>
    </row>
    <row r="45" ht="26" customHeight="1" spans="1:6">
      <c r="A45" s="82">
        <v>507</v>
      </c>
      <c r="B45" s="9" t="s">
        <v>1139</v>
      </c>
      <c r="C45" s="10"/>
      <c r="D45" s="10">
        <f>SUM(D46:D48)</f>
        <v>0</v>
      </c>
      <c r="E45" s="10">
        <v>8575</v>
      </c>
      <c r="F45" s="10">
        <f>SUM(F46:F48)</f>
        <v>0</v>
      </c>
    </row>
    <row r="46" ht="26" customHeight="1" spans="1:6">
      <c r="A46" s="82">
        <v>50701</v>
      </c>
      <c r="B46" s="12" t="s">
        <v>1140</v>
      </c>
      <c r="C46" s="10"/>
      <c r="D46" s="10"/>
      <c r="E46" s="10">
        <v>2014</v>
      </c>
      <c r="F46" s="10"/>
    </row>
    <row r="47" ht="26" customHeight="1" spans="1:6">
      <c r="A47" s="82">
        <v>50702</v>
      </c>
      <c r="B47" s="12" t="s">
        <v>1141</v>
      </c>
      <c r="C47" s="10"/>
      <c r="D47" s="10"/>
      <c r="E47" s="10">
        <v>528</v>
      </c>
      <c r="F47" s="10"/>
    </row>
    <row r="48" ht="26" customHeight="1" spans="1:6">
      <c r="A48" s="82">
        <v>50799</v>
      </c>
      <c r="B48" s="12" t="s">
        <v>1142</v>
      </c>
      <c r="C48" s="10"/>
      <c r="D48" s="10"/>
      <c r="E48" s="10">
        <v>6033</v>
      </c>
      <c r="F48" s="10"/>
    </row>
    <row r="49" ht="26" customHeight="1" spans="1:6">
      <c r="A49" s="82">
        <v>508</v>
      </c>
      <c r="B49" s="9" t="s">
        <v>1143</v>
      </c>
      <c r="C49" s="10"/>
      <c r="D49" s="10">
        <f>SUM(D50:D53)</f>
        <v>0</v>
      </c>
      <c r="E49" s="10">
        <v>28</v>
      </c>
      <c r="F49" s="10">
        <f>SUM(F50:F53)</f>
        <v>0</v>
      </c>
    </row>
    <row r="50" ht="26" customHeight="1" spans="1:6">
      <c r="A50" s="82">
        <v>50803</v>
      </c>
      <c r="B50" s="12" t="s">
        <v>1144</v>
      </c>
      <c r="C50" s="10"/>
      <c r="D50" s="10"/>
      <c r="E50" s="10"/>
      <c r="F50" s="10"/>
    </row>
    <row r="51" ht="26" customHeight="1" spans="1:6">
      <c r="A51" s="82">
        <v>50804</v>
      </c>
      <c r="B51" s="12" t="s">
        <v>1145</v>
      </c>
      <c r="C51" s="10"/>
      <c r="D51" s="10"/>
      <c r="E51" s="10"/>
      <c r="F51" s="10"/>
    </row>
    <row r="52" ht="26" customHeight="1" spans="1:6">
      <c r="A52" s="82">
        <v>50805</v>
      </c>
      <c r="B52" s="12" t="s">
        <v>1146</v>
      </c>
      <c r="C52" s="10"/>
      <c r="D52" s="10"/>
      <c r="E52" s="10"/>
      <c r="F52" s="10"/>
    </row>
    <row r="53" ht="26" customHeight="1" spans="1:6">
      <c r="A53" s="82">
        <v>50899</v>
      </c>
      <c r="B53" s="12" t="s">
        <v>1147</v>
      </c>
      <c r="C53" s="10"/>
      <c r="D53" s="10"/>
      <c r="E53" s="10">
        <v>28</v>
      </c>
      <c r="F53" s="10"/>
    </row>
    <row r="54" ht="26" customHeight="1" spans="1:6">
      <c r="A54" s="82">
        <v>509</v>
      </c>
      <c r="B54" s="9" t="s">
        <v>1148</v>
      </c>
      <c r="C54" s="10">
        <v>6563</v>
      </c>
      <c r="D54" s="10">
        <f>SUM(D55:D59)</f>
        <v>1215</v>
      </c>
      <c r="E54" s="10">
        <v>68466</v>
      </c>
      <c r="F54" s="10">
        <f>SUM(F55:F59)</f>
        <v>10328</v>
      </c>
    </row>
    <row r="55" ht="26" customHeight="1" spans="1:6">
      <c r="A55" s="82">
        <v>50901</v>
      </c>
      <c r="B55" s="12" t="s">
        <v>1149</v>
      </c>
      <c r="C55" s="10">
        <v>3100</v>
      </c>
      <c r="D55" s="10"/>
      <c r="E55" s="10">
        <v>22938</v>
      </c>
      <c r="F55" s="10">
        <v>4378</v>
      </c>
    </row>
    <row r="56" ht="26" customHeight="1" spans="1:6">
      <c r="A56" s="82">
        <v>50902</v>
      </c>
      <c r="B56" s="12" t="s">
        <v>1150</v>
      </c>
      <c r="C56" s="10">
        <v>500</v>
      </c>
      <c r="D56" s="10"/>
      <c r="E56" s="10">
        <v>1459</v>
      </c>
      <c r="F56" s="10">
        <v>20</v>
      </c>
    </row>
    <row r="57" ht="26" customHeight="1" spans="1:6">
      <c r="A57" s="82">
        <v>50903</v>
      </c>
      <c r="B57" s="12" t="s">
        <v>1151</v>
      </c>
      <c r="C57" s="10">
        <v>753</v>
      </c>
      <c r="D57" s="10"/>
      <c r="E57" s="10">
        <v>15605</v>
      </c>
      <c r="F57" s="10">
        <v>2016</v>
      </c>
    </row>
    <row r="58" ht="26" customHeight="1" spans="1:6">
      <c r="A58" s="82">
        <v>50905</v>
      </c>
      <c r="B58" s="12" t="s">
        <v>1152</v>
      </c>
      <c r="C58" s="10">
        <v>1070</v>
      </c>
      <c r="D58" s="10">
        <v>1070</v>
      </c>
      <c r="E58" s="10">
        <v>16</v>
      </c>
      <c r="F58" s="10">
        <v>16</v>
      </c>
    </row>
    <row r="59" ht="26" customHeight="1" spans="1:6">
      <c r="A59" s="82">
        <v>50999</v>
      </c>
      <c r="B59" s="12" t="s">
        <v>1153</v>
      </c>
      <c r="C59" s="10">
        <v>1140</v>
      </c>
      <c r="D59" s="10">
        <v>145</v>
      </c>
      <c r="E59" s="10">
        <v>28448</v>
      </c>
      <c r="F59" s="10">
        <v>3898</v>
      </c>
    </row>
    <row r="60" ht="26" customHeight="1" spans="1:6">
      <c r="A60" s="82">
        <v>510</v>
      </c>
      <c r="B60" s="9" t="s">
        <v>1154</v>
      </c>
      <c r="C60" s="10"/>
      <c r="D60" s="10">
        <f>SUM(D61:D63)</f>
        <v>0</v>
      </c>
      <c r="E60" s="10">
        <v>1930</v>
      </c>
      <c r="F60" s="10">
        <f>SUM(F61:F63)</f>
        <v>0</v>
      </c>
    </row>
    <row r="61" ht="26" customHeight="1" spans="1:6">
      <c r="A61" s="82">
        <v>51002</v>
      </c>
      <c r="B61" s="12" t="s">
        <v>1155</v>
      </c>
      <c r="C61" s="10"/>
      <c r="D61" s="10"/>
      <c r="E61" s="10">
        <v>1930</v>
      </c>
      <c r="F61" s="10"/>
    </row>
    <row r="62" ht="26" customHeight="1" spans="1:6">
      <c r="A62" s="82">
        <v>51003</v>
      </c>
      <c r="B62" s="12" t="s">
        <v>442</v>
      </c>
      <c r="C62" s="10"/>
      <c r="D62" s="10"/>
      <c r="E62" s="10"/>
      <c r="F62" s="10"/>
    </row>
    <row r="63" ht="26" customHeight="1" spans="1:6">
      <c r="A63" s="82">
        <v>51004</v>
      </c>
      <c r="B63" s="12" t="s">
        <v>1156</v>
      </c>
      <c r="C63" s="10"/>
      <c r="D63" s="10"/>
      <c r="E63" s="10"/>
      <c r="F63" s="10"/>
    </row>
    <row r="64" ht="26" customHeight="1" spans="1:6">
      <c r="A64" s="82">
        <v>511</v>
      </c>
      <c r="B64" s="9" t="s">
        <v>1157</v>
      </c>
      <c r="C64" s="10">
        <v>7017</v>
      </c>
      <c r="D64" s="10">
        <f>SUM(D65:D68)</f>
        <v>0</v>
      </c>
      <c r="E64" s="10">
        <v>3167</v>
      </c>
      <c r="F64" s="10">
        <f>SUM(F65:F68)</f>
        <v>0</v>
      </c>
    </row>
    <row r="65" ht="26" customHeight="1" spans="1:6">
      <c r="A65" s="82">
        <v>51101</v>
      </c>
      <c r="B65" s="12" t="s">
        <v>1158</v>
      </c>
      <c r="C65" s="10">
        <v>7017</v>
      </c>
      <c r="D65" s="10"/>
      <c r="E65" s="10">
        <v>3155</v>
      </c>
      <c r="F65" s="10"/>
    </row>
    <row r="66" s="1" customFormat="1" ht="26" customHeight="1" spans="1:6">
      <c r="A66" s="82">
        <v>51102</v>
      </c>
      <c r="B66" s="12" t="s">
        <v>1159</v>
      </c>
      <c r="C66" s="10"/>
      <c r="D66" s="10"/>
      <c r="E66" s="10"/>
      <c r="F66" s="10"/>
    </row>
    <row r="67" s="1" customFormat="1" ht="26" customHeight="1" spans="1:6">
      <c r="A67" s="82">
        <v>51103</v>
      </c>
      <c r="B67" s="12" t="s">
        <v>1160</v>
      </c>
      <c r="C67" s="10"/>
      <c r="D67" s="10"/>
      <c r="E67" s="10">
        <v>12</v>
      </c>
      <c r="F67" s="10"/>
    </row>
    <row r="68" s="1" customFormat="1" ht="26" customHeight="1" spans="1:6">
      <c r="A68" s="82">
        <v>51104</v>
      </c>
      <c r="B68" s="12" t="s">
        <v>1161</v>
      </c>
      <c r="C68" s="10"/>
      <c r="D68" s="10"/>
      <c r="E68" s="10"/>
      <c r="F68" s="10"/>
    </row>
    <row r="69" ht="26" customHeight="1" spans="1:6">
      <c r="A69" s="82">
        <v>514</v>
      </c>
      <c r="B69" s="9" t="s">
        <v>1162</v>
      </c>
      <c r="C69" s="10">
        <v>15346</v>
      </c>
      <c r="D69" s="10">
        <f>SUM(D70:D71)</f>
        <v>0</v>
      </c>
      <c r="E69" s="10"/>
      <c r="F69" s="10">
        <f>SUM(F70:F71)</f>
        <v>0</v>
      </c>
    </row>
    <row r="70" ht="26" customHeight="1" spans="1:6">
      <c r="A70" s="82">
        <v>51401</v>
      </c>
      <c r="B70" s="12" t="s">
        <v>1163</v>
      </c>
      <c r="C70" s="10">
        <v>1400</v>
      </c>
      <c r="D70" s="10"/>
      <c r="E70" s="10"/>
      <c r="F70" s="10"/>
    </row>
    <row r="71" ht="26" customHeight="1" spans="1:6">
      <c r="A71" s="82">
        <v>51402</v>
      </c>
      <c r="B71" s="12" t="s">
        <v>1164</v>
      </c>
      <c r="C71" s="10">
        <v>13946</v>
      </c>
      <c r="D71" s="10"/>
      <c r="E71" s="10"/>
      <c r="F71" s="10"/>
    </row>
    <row r="72" ht="26" customHeight="1" spans="1:6">
      <c r="A72" s="82">
        <v>599</v>
      </c>
      <c r="B72" s="9" t="s">
        <v>1165</v>
      </c>
      <c r="C72" s="10"/>
      <c r="D72" s="10">
        <f>SUM(D73:D77)</f>
        <v>0</v>
      </c>
      <c r="E72" s="10">
        <v>2175</v>
      </c>
      <c r="F72" s="10">
        <f>SUM(F73:F77)</f>
        <v>0</v>
      </c>
    </row>
    <row r="73" ht="26" customHeight="1" spans="1:6">
      <c r="A73" s="82">
        <v>59907</v>
      </c>
      <c r="B73" s="12" t="s">
        <v>1166</v>
      </c>
      <c r="C73" s="10"/>
      <c r="D73" s="10"/>
      <c r="E73" s="10"/>
      <c r="F73" s="10"/>
    </row>
    <row r="74" ht="26" customHeight="1" spans="1:6">
      <c r="A74" s="82">
        <v>59908</v>
      </c>
      <c r="B74" s="117" t="s">
        <v>1167</v>
      </c>
      <c r="C74" s="10"/>
      <c r="D74" s="10"/>
      <c r="E74" s="10"/>
      <c r="F74" s="10"/>
    </row>
    <row r="75" ht="26" customHeight="1" spans="1:6">
      <c r="A75" s="82">
        <v>59909</v>
      </c>
      <c r="B75" s="12" t="s">
        <v>1168</v>
      </c>
      <c r="C75" s="10"/>
      <c r="D75" s="10"/>
      <c r="E75" s="10"/>
      <c r="F75" s="10"/>
    </row>
    <row r="76" ht="26" customHeight="1" spans="1:6">
      <c r="A76" s="82">
        <v>59910</v>
      </c>
      <c r="B76" s="12" t="s">
        <v>1169</v>
      </c>
      <c r="C76" s="10"/>
      <c r="D76" s="10"/>
      <c r="E76" s="10"/>
      <c r="F76" s="10"/>
    </row>
    <row r="77" ht="26" customHeight="1" spans="1:6">
      <c r="A77" s="82">
        <v>59999</v>
      </c>
      <c r="B77" s="12" t="s">
        <v>938</v>
      </c>
      <c r="C77" s="10"/>
      <c r="D77" s="10"/>
      <c r="E77" s="10">
        <v>2175</v>
      </c>
      <c r="F77" s="10"/>
    </row>
  </sheetData>
  <mergeCells count="6">
    <mergeCell ref="A1:B1"/>
    <mergeCell ref="A2:F2"/>
    <mergeCell ref="C4:D4"/>
    <mergeCell ref="E4:F4"/>
    <mergeCell ref="A4:A5"/>
    <mergeCell ref="B4:B5"/>
  </mergeCells>
  <dataValidations count="1">
    <dataValidation type="decimal" operator="between" allowBlank="1" showInputMessage="1" showErrorMessage="1" sqref="C6:F77">
      <formula1>-99999999999999</formula1>
      <formula2>99999999999999</formula2>
    </dataValidation>
  </dataValidations>
  <pageMargins left="0.590277777777778" right="0.590277777777778" top="0.786805555555556" bottom="0.786805555555556" header="0" footer="0.393055555555556"/>
  <pageSetup paperSize="9" scale="90" firstPageNumber="50" fitToHeight="0" orientation="portrait" useFirstPageNumber="1" horizontalDpi="600"/>
  <headerFooter alignWithMargins="0" scaleWithDoc="0">
    <oddFooter>&amp;C&amp;12-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H77"/>
  <sheetViews>
    <sheetView showGridLines="0" showZeros="0" view="pageBreakPreview" zoomScaleNormal="100" topLeftCell="A41" workbookViewId="0">
      <selection activeCell="A63" sqref="$A63:$XFD63"/>
    </sheetView>
  </sheetViews>
  <sheetFormatPr defaultColWidth="12.175" defaultRowHeight="15.55" customHeight="1" outlineLevelCol="7"/>
  <cols>
    <col min="1" max="1" width="8.75" style="1" customWidth="1"/>
    <col min="2" max="2" width="27.875" style="1" customWidth="1"/>
    <col min="3" max="3" width="11.25" style="2" customWidth="1"/>
    <col min="4" max="4" width="9.75" style="2" customWidth="1"/>
    <col min="5" max="5" width="8" style="2" customWidth="1"/>
    <col min="6" max="6" width="8.875" style="2" customWidth="1"/>
    <col min="7" max="7" width="8.625" style="2" customWidth="1"/>
    <col min="8" max="8" width="7.875" style="2" customWidth="1"/>
    <col min="9" max="16370" width="12.175" style="1" customWidth="1"/>
    <col min="16371" max="16384" width="12.175" style="1"/>
  </cols>
  <sheetData>
    <row r="1" s="170" customFormat="1" ht="20" customHeight="1" spans="1:8">
      <c r="A1" s="200" t="s">
        <v>1170</v>
      </c>
      <c r="B1" s="200"/>
      <c r="C1" s="174"/>
      <c r="D1" s="174"/>
      <c r="E1" s="174"/>
      <c r="F1" s="174"/>
      <c r="G1" s="174"/>
      <c r="H1" s="174"/>
    </row>
    <row r="2" s="170" customFormat="1" ht="33" customHeight="1" spans="1:8">
      <c r="A2" s="175" t="s">
        <v>1171</v>
      </c>
      <c r="B2" s="175"/>
      <c r="C2" s="175"/>
      <c r="D2" s="175"/>
      <c r="E2" s="175"/>
      <c r="F2" s="175"/>
      <c r="G2" s="175"/>
      <c r="H2" s="175"/>
    </row>
    <row r="3" s="170" customFormat="1" ht="16.95" customHeight="1" spans="1:8">
      <c r="A3" s="201"/>
      <c r="B3" s="201"/>
      <c r="C3" s="202"/>
      <c r="D3" s="202"/>
      <c r="E3" s="202"/>
      <c r="F3" s="202"/>
      <c r="G3" s="202"/>
      <c r="H3" s="202" t="s">
        <v>1104</v>
      </c>
    </row>
    <row r="4" s="188" customFormat="1" ht="22" customHeight="1" spans="1:8">
      <c r="A4" s="8" t="s">
        <v>37</v>
      </c>
      <c r="B4" s="203" t="s">
        <v>1105</v>
      </c>
      <c r="C4" s="203" t="s">
        <v>39</v>
      </c>
      <c r="D4" s="204"/>
      <c r="E4" s="205"/>
      <c r="F4" s="203" t="s">
        <v>1106</v>
      </c>
      <c r="G4" s="204"/>
      <c r="H4" s="206"/>
    </row>
    <row r="5" s="188" customFormat="1" ht="56" customHeight="1" spans="1:8">
      <c r="A5" s="8"/>
      <c r="B5" s="203"/>
      <c r="C5" s="207"/>
      <c r="D5" s="207" t="s">
        <v>1172</v>
      </c>
      <c r="E5" s="208" t="s">
        <v>1173</v>
      </c>
      <c r="F5" s="207"/>
      <c r="G5" s="209" t="s">
        <v>1172</v>
      </c>
      <c r="H5" s="210" t="s">
        <v>1173</v>
      </c>
    </row>
    <row r="6" ht="21" customHeight="1" spans="1:8">
      <c r="A6" s="82"/>
      <c r="B6" s="81" t="s">
        <v>39</v>
      </c>
      <c r="C6" s="10">
        <f t="shared" ref="C6:G6" si="0">C7+C12+C23+C31+C38+C42+C45+C49+C54+C60+C64+C69</f>
        <v>276168</v>
      </c>
      <c r="D6" s="10">
        <f t="shared" si="0"/>
        <v>276168</v>
      </c>
      <c r="E6" s="110">
        <f t="shared" si="0"/>
        <v>0</v>
      </c>
      <c r="F6" s="10">
        <f t="shared" si="0"/>
        <v>89576</v>
      </c>
      <c r="G6" s="10">
        <f t="shared" si="0"/>
        <v>89576</v>
      </c>
      <c r="H6" s="110">
        <f>SUM(H7,H12,H23,H31,H38,H42,H45,H49,H54,H60,H64,H69)</f>
        <v>0</v>
      </c>
    </row>
    <row r="7" ht="21" customHeight="1" spans="1:8">
      <c r="A7" s="82">
        <v>501</v>
      </c>
      <c r="B7" s="80" t="s">
        <v>1107</v>
      </c>
      <c r="C7" s="10">
        <f>SUM(C8:C11)</f>
        <v>51603</v>
      </c>
      <c r="D7" s="10">
        <f>SUM(D8:D11)</f>
        <v>51603</v>
      </c>
      <c r="E7" s="110">
        <f t="shared" ref="C7:H7" si="1">SUM(E8:E11)</f>
        <v>0</v>
      </c>
      <c r="F7" s="10">
        <f t="shared" si="1"/>
        <v>41763</v>
      </c>
      <c r="G7" s="10">
        <f t="shared" si="1"/>
        <v>41763</v>
      </c>
      <c r="H7" s="110">
        <f t="shared" si="1"/>
        <v>0</v>
      </c>
    </row>
    <row r="8" ht="21" customHeight="1" spans="1:8">
      <c r="A8" s="82">
        <v>50101</v>
      </c>
      <c r="B8" s="82" t="s">
        <v>1108</v>
      </c>
      <c r="C8" s="10">
        <v>31525</v>
      </c>
      <c r="D8" s="10">
        <v>31525</v>
      </c>
      <c r="E8" s="110">
        <v>0</v>
      </c>
      <c r="F8" s="10">
        <v>25221</v>
      </c>
      <c r="G8" s="10">
        <v>25221</v>
      </c>
      <c r="H8" s="110">
        <v>0</v>
      </c>
    </row>
    <row r="9" ht="21" customHeight="1" spans="1:8">
      <c r="A9" s="82">
        <v>50102</v>
      </c>
      <c r="B9" s="82" t="s">
        <v>1109</v>
      </c>
      <c r="C9" s="10">
        <v>9766</v>
      </c>
      <c r="D9" s="10">
        <v>9766</v>
      </c>
      <c r="E9" s="110">
        <v>0</v>
      </c>
      <c r="F9" s="10">
        <v>7813</v>
      </c>
      <c r="G9" s="10">
        <v>7813</v>
      </c>
      <c r="H9" s="110">
        <v>0</v>
      </c>
    </row>
    <row r="10" ht="21" customHeight="1" spans="1:8">
      <c r="A10" s="82">
        <v>50103</v>
      </c>
      <c r="B10" s="82" t="s">
        <v>1110</v>
      </c>
      <c r="C10" s="10">
        <v>3024</v>
      </c>
      <c r="D10" s="10">
        <v>3024</v>
      </c>
      <c r="E10" s="110">
        <v>0</v>
      </c>
      <c r="F10" s="10">
        <v>2898</v>
      </c>
      <c r="G10" s="10">
        <v>2898</v>
      </c>
      <c r="H10" s="110">
        <v>0</v>
      </c>
    </row>
    <row r="11" ht="21" customHeight="1" spans="1:8">
      <c r="A11" s="82">
        <v>50199</v>
      </c>
      <c r="B11" s="82" t="s">
        <v>1111</v>
      </c>
      <c r="C11" s="10">
        <v>7288</v>
      </c>
      <c r="D11" s="10">
        <v>7288</v>
      </c>
      <c r="E11" s="110">
        <v>0</v>
      </c>
      <c r="F11" s="10">
        <v>5831</v>
      </c>
      <c r="G11" s="10">
        <v>5831</v>
      </c>
      <c r="H11" s="110">
        <v>0</v>
      </c>
    </row>
    <row r="12" ht="21" customHeight="1" spans="1:8">
      <c r="A12" s="82">
        <v>502</v>
      </c>
      <c r="B12" s="80" t="s">
        <v>1112</v>
      </c>
      <c r="C12" s="10">
        <f>SUM(C13:C22)</f>
        <v>33667</v>
      </c>
      <c r="D12" s="10">
        <f>SUM(D13:D22)</f>
        <v>33667</v>
      </c>
      <c r="E12" s="110">
        <f t="shared" ref="C12:H12" si="2">SUM(E13:E22)</f>
        <v>0</v>
      </c>
      <c r="F12" s="10">
        <f t="shared" si="2"/>
        <v>2902</v>
      </c>
      <c r="G12" s="10">
        <f t="shared" si="2"/>
        <v>2902</v>
      </c>
      <c r="H12" s="110">
        <f t="shared" si="2"/>
        <v>0</v>
      </c>
    </row>
    <row r="13" ht="21" customHeight="1" spans="1:8">
      <c r="A13" s="82">
        <v>50201</v>
      </c>
      <c r="B13" s="82" t="s">
        <v>1113</v>
      </c>
      <c r="C13" s="10">
        <v>5778</v>
      </c>
      <c r="D13" s="10">
        <v>5778</v>
      </c>
      <c r="E13" s="110">
        <v>0</v>
      </c>
      <c r="F13" s="10">
        <v>2520</v>
      </c>
      <c r="G13" s="10">
        <v>2520</v>
      </c>
      <c r="H13" s="110">
        <v>0</v>
      </c>
    </row>
    <row r="14" ht="21" customHeight="1" spans="1:8">
      <c r="A14" s="82">
        <v>50202</v>
      </c>
      <c r="B14" s="82" t="s">
        <v>1114</v>
      </c>
      <c r="C14" s="10">
        <v>61</v>
      </c>
      <c r="D14" s="10">
        <v>61</v>
      </c>
      <c r="E14" s="110">
        <v>0</v>
      </c>
      <c r="F14" s="10">
        <v>9</v>
      </c>
      <c r="G14" s="10">
        <v>9</v>
      </c>
      <c r="H14" s="110">
        <v>0</v>
      </c>
    </row>
    <row r="15" ht="21" customHeight="1" spans="1:8">
      <c r="A15" s="82">
        <v>50203</v>
      </c>
      <c r="B15" s="82" t="s">
        <v>1115</v>
      </c>
      <c r="C15" s="10">
        <v>74</v>
      </c>
      <c r="D15" s="10">
        <v>74</v>
      </c>
      <c r="E15" s="110">
        <v>0</v>
      </c>
      <c r="F15" s="10">
        <v>27</v>
      </c>
      <c r="G15" s="10">
        <v>27</v>
      </c>
      <c r="H15" s="110">
        <v>0</v>
      </c>
    </row>
    <row r="16" ht="21" customHeight="1" spans="1:8">
      <c r="A16" s="82">
        <v>50204</v>
      </c>
      <c r="B16" s="82" t="s">
        <v>1116</v>
      </c>
      <c r="C16" s="10">
        <v>52</v>
      </c>
      <c r="D16" s="10">
        <v>52</v>
      </c>
      <c r="E16" s="110">
        <v>0</v>
      </c>
      <c r="F16" s="10"/>
      <c r="G16" s="10"/>
      <c r="H16" s="110">
        <v>0</v>
      </c>
    </row>
    <row r="17" ht="21" customHeight="1" spans="1:8">
      <c r="A17" s="82">
        <v>50205</v>
      </c>
      <c r="B17" s="82" t="s">
        <v>1117</v>
      </c>
      <c r="C17" s="10">
        <v>781</v>
      </c>
      <c r="D17" s="10">
        <v>781</v>
      </c>
      <c r="E17" s="110">
        <v>0</v>
      </c>
      <c r="F17" s="10">
        <v>21</v>
      </c>
      <c r="G17" s="10">
        <v>21</v>
      </c>
      <c r="H17" s="110">
        <v>0</v>
      </c>
    </row>
    <row r="18" ht="21" customHeight="1" spans="1:8">
      <c r="A18" s="82">
        <v>50206</v>
      </c>
      <c r="B18" s="82" t="s">
        <v>1118</v>
      </c>
      <c r="C18" s="10">
        <v>12</v>
      </c>
      <c r="D18" s="10">
        <v>12</v>
      </c>
      <c r="E18" s="110">
        <v>0</v>
      </c>
      <c r="F18" s="10">
        <v>12</v>
      </c>
      <c r="G18" s="10">
        <v>12</v>
      </c>
      <c r="H18" s="110">
        <v>0</v>
      </c>
    </row>
    <row r="19" ht="21" customHeight="1" spans="1:8">
      <c r="A19" s="82">
        <v>50207</v>
      </c>
      <c r="B19" s="82" t="s">
        <v>1119</v>
      </c>
      <c r="C19" s="10"/>
      <c r="D19" s="10"/>
      <c r="E19" s="110">
        <v>0</v>
      </c>
      <c r="F19" s="10"/>
      <c r="G19" s="10"/>
      <c r="H19" s="110">
        <v>0</v>
      </c>
    </row>
    <row r="20" ht="21" customHeight="1" spans="1:8">
      <c r="A20" s="82">
        <v>50208</v>
      </c>
      <c r="B20" s="82" t="s">
        <v>1120</v>
      </c>
      <c r="C20" s="10">
        <v>645</v>
      </c>
      <c r="D20" s="10">
        <v>645</v>
      </c>
      <c r="E20" s="110">
        <v>0</v>
      </c>
      <c r="F20" s="10">
        <v>88</v>
      </c>
      <c r="G20" s="10">
        <v>88</v>
      </c>
      <c r="H20" s="110">
        <v>0</v>
      </c>
    </row>
    <row r="21" ht="21" customHeight="1" spans="1:8">
      <c r="A21" s="82">
        <v>50209</v>
      </c>
      <c r="B21" s="82" t="s">
        <v>1121</v>
      </c>
      <c r="C21" s="10">
        <v>943</v>
      </c>
      <c r="D21" s="10">
        <v>943</v>
      </c>
      <c r="E21" s="110">
        <v>0</v>
      </c>
      <c r="F21" s="10">
        <v>41</v>
      </c>
      <c r="G21" s="10">
        <v>41</v>
      </c>
      <c r="H21" s="110">
        <v>0</v>
      </c>
    </row>
    <row r="22" ht="21" customHeight="1" spans="1:8">
      <c r="A22" s="82">
        <v>50299</v>
      </c>
      <c r="B22" s="82" t="s">
        <v>1122</v>
      </c>
      <c r="C22" s="10">
        <v>25321</v>
      </c>
      <c r="D22" s="10">
        <v>25321</v>
      </c>
      <c r="E22" s="110">
        <v>0</v>
      </c>
      <c r="F22" s="10">
        <v>184</v>
      </c>
      <c r="G22" s="10">
        <v>184</v>
      </c>
      <c r="H22" s="110">
        <v>0</v>
      </c>
    </row>
    <row r="23" ht="21" customHeight="1" spans="1:8">
      <c r="A23" s="82">
        <v>503</v>
      </c>
      <c r="B23" s="80" t="s">
        <v>1123</v>
      </c>
      <c r="C23" s="10">
        <f>SUM(C24:C30)</f>
        <v>56432</v>
      </c>
      <c r="D23" s="10">
        <f>SUM(D24:D30)</f>
        <v>56432</v>
      </c>
      <c r="E23" s="110">
        <f t="shared" ref="C23:H23" si="3">SUM(E24:E30)</f>
        <v>0</v>
      </c>
      <c r="F23" s="10">
        <f t="shared" si="3"/>
        <v>0</v>
      </c>
      <c r="G23" s="10">
        <f t="shared" si="3"/>
        <v>0</v>
      </c>
      <c r="H23" s="110">
        <f t="shared" si="3"/>
        <v>0</v>
      </c>
    </row>
    <row r="24" ht="21" customHeight="1" spans="1:8">
      <c r="A24" s="82">
        <v>50301</v>
      </c>
      <c r="B24" s="82" t="s">
        <v>1124</v>
      </c>
      <c r="C24" s="10">
        <v>400</v>
      </c>
      <c r="D24" s="10">
        <v>400</v>
      </c>
      <c r="E24" s="110">
        <v>0</v>
      </c>
      <c r="F24" s="10"/>
      <c r="G24" s="10"/>
      <c r="H24" s="110">
        <v>0</v>
      </c>
    </row>
    <row r="25" ht="21" customHeight="1" spans="1:8">
      <c r="A25" s="82">
        <v>50302</v>
      </c>
      <c r="B25" s="82" t="s">
        <v>1125</v>
      </c>
      <c r="C25" s="10">
        <v>8184</v>
      </c>
      <c r="D25" s="10">
        <v>8184</v>
      </c>
      <c r="E25" s="110">
        <v>0</v>
      </c>
      <c r="F25" s="10"/>
      <c r="G25" s="10"/>
      <c r="H25" s="110">
        <v>0</v>
      </c>
    </row>
    <row r="26" ht="21" customHeight="1" spans="1:8">
      <c r="A26" s="82">
        <v>50303</v>
      </c>
      <c r="B26" s="82" t="s">
        <v>1126</v>
      </c>
      <c r="C26" s="10">
        <v>10</v>
      </c>
      <c r="D26" s="10">
        <v>10</v>
      </c>
      <c r="E26" s="110">
        <v>0</v>
      </c>
      <c r="F26" s="10"/>
      <c r="G26" s="10"/>
      <c r="H26" s="110">
        <v>0</v>
      </c>
    </row>
    <row r="27" ht="21" customHeight="1" spans="1:8">
      <c r="A27" s="82">
        <v>50305</v>
      </c>
      <c r="B27" s="82" t="s">
        <v>1127</v>
      </c>
      <c r="C27" s="10"/>
      <c r="D27" s="10"/>
      <c r="E27" s="110">
        <v>0</v>
      </c>
      <c r="F27" s="10"/>
      <c r="G27" s="10"/>
      <c r="H27" s="110">
        <v>0</v>
      </c>
    </row>
    <row r="28" ht="21" customHeight="1" spans="1:8">
      <c r="A28" s="82">
        <v>50306</v>
      </c>
      <c r="B28" s="82" t="s">
        <v>1128</v>
      </c>
      <c r="C28" s="10">
        <v>294</v>
      </c>
      <c r="D28" s="10">
        <v>294</v>
      </c>
      <c r="E28" s="110">
        <v>0</v>
      </c>
      <c r="F28" s="10"/>
      <c r="G28" s="10"/>
      <c r="H28" s="110">
        <v>0</v>
      </c>
    </row>
    <row r="29" ht="21" customHeight="1" spans="1:8">
      <c r="A29" s="82">
        <v>50307</v>
      </c>
      <c r="B29" s="82" t="s">
        <v>1129</v>
      </c>
      <c r="C29" s="10">
        <v>400</v>
      </c>
      <c r="D29" s="10">
        <v>400</v>
      </c>
      <c r="E29" s="110">
        <v>0</v>
      </c>
      <c r="F29" s="10"/>
      <c r="G29" s="10"/>
      <c r="H29" s="110">
        <v>0</v>
      </c>
    </row>
    <row r="30" ht="21" customHeight="1" spans="1:8">
      <c r="A30" s="82">
        <v>50399</v>
      </c>
      <c r="B30" s="82" t="s">
        <v>1130</v>
      </c>
      <c r="C30" s="10">
        <v>47144</v>
      </c>
      <c r="D30" s="10">
        <v>47144</v>
      </c>
      <c r="E30" s="110">
        <v>0</v>
      </c>
      <c r="F30" s="10"/>
      <c r="G30" s="10"/>
      <c r="H30" s="110">
        <v>0</v>
      </c>
    </row>
    <row r="31" ht="21" customHeight="1" spans="1:8">
      <c r="A31" s="82">
        <v>504</v>
      </c>
      <c r="B31" s="80" t="s">
        <v>1131</v>
      </c>
      <c r="C31" s="10">
        <f>SUM(C32:C37)</f>
        <v>3220</v>
      </c>
      <c r="D31" s="10">
        <f>SUM(D32:D37)</f>
        <v>3220</v>
      </c>
      <c r="E31" s="110">
        <f t="shared" ref="C31:H31" si="4">SUM(E32:E37)</f>
        <v>0</v>
      </c>
      <c r="F31" s="10">
        <f t="shared" si="4"/>
        <v>0</v>
      </c>
      <c r="G31" s="10">
        <f t="shared" si="4"/>
        <v>0</v>
      </c>
      <c r="H31" s="110">
        <f t="shared" si="4"/>
        <v>0</v>
      </c>
    </row>
    <row r="32" ht="21" customHeight="1" spans="1:8">
      <c r="A32" s="82">
        <v>50401</v>
      </c>
      <c r="B32" s="82" t="s">
        <v>1124</v>
      </c>
      <c r="C32" s="10"/>
      <c r="D32" s="10"/>
      <c r="E32" s="110">
        <v>0</v>
      </c>
      <c r="F32" s="10"/>
      <c r="G32" s="10"/>
      <c r="H32" s="110">
        <v>0</v>
      </c>
    </row>
    <row r="33" ht="21" customHeight="1" spans="1:8">
      <c r="A33" s="82">
        <v>50402</v>
      </c>
      <c r="B33" s="82" t="s">
        <v>1125</v>
      </c>
      <c r="C33" s="10">
        <v>2130</v>
      </c>
      <c r="D33" s="10">
        <v>2130</v>
      </c>
      <c r="E33" s="110">
        <v>0</v>
      </c>
      <c r="F33" s="10"/>
      <c r="G33" s="10"/>
      <c r="H33" s="110">
        <v>0</v>
      </c>
    </row>
    <row r="34" ht="21" customHeight="1" spans="1:8">
      <c r="A34" s="82">
        <v>50403</v>
      </c>
      <c r="B34" s="82" t="s">
        <v>1126</v>
      </c>
      <c r="C34" s="10"/>
      <c r="D34" s="10"/>
      <c r="E34" s="110">
        <v>0</v>
      </c>
      <c r="F34" s="10"/>
      <c r="G34" s="10"/>
      <c r="H34" s="110">
        <v>0</v>
      </c>
    </row>
    <row r="35" ht="21" customHeight="1" spans="1:8">
      <c r="A35" s="82">
        <v>50404</v>
      </c>
      <c r="B35" s="82" t="s">
        <v>1128</v>
      </c>
      <c r="C35" s="10">
        <v>373</v>
      </c>
      <c r="D35" s="10">
        <v>373</v>
      </c>
      <c r="E35" s="110">
        <v>0</v>
      </c>
      <c r="F35" s="10"/>
      <c r="G35" s="10"/>
      <c r="H35" s="110">
        <v>0</v>
      </c>
    </row>
    <row r="36" ht="21" customHeight="1" spans="1:8">
      <c r="A36" s="82">
        <v>50405</v>
      </c>
      <c r="B36" s="82" t="s">
        <v>1129</v>
      </c>
      <c r="C36" s="10"/>
      <c r="D36" s="10"/>
      <c r="E36" s="110">
        <v>0</v>
      </c>
      <c r="F36" s="10"/>
      <c r="G36" s="10"/>
      <c r="H36" s="110">
        <v>0</v>
      </c>
    </row>
    <row r="37" ht="21" customHeight="1" spans="1:8">
      <c r="A37" s="82">
        <v>50499</v>
      </c>
      <c r="B37" s="82" t="s">
        <v>1130</v>
      </c>
      <c r="C37" s="10">
        <v>717</v>
      </c>
      <c r="D37" s="10">
        <v>717</v>
      </c>
      <c r="E37" s="110">
        <v>0</v>
      </c>
      <c r="F37" s="10"/>
      <c r="G37" s="10"/>
      <c r="H37" s="110">
        <v>0</v>
      </c>
    </row>
    <row r="38" ht="21" customHeight="1" spans="1:8">
      <c r="A38" s="82">
        <v>505</v>
      </c>
      <c r="B38" s="80" t="s">
        <v>1132</v>
      </c>
      <c r="C38" s="10">
        <f>SUM(C39:C41)</f>
        <v>57578</v>
      </c>
      <c r="D38" s="10">
        <f>SUM(D39:D41)</f>
        <v>57578</v>
      </c>
      <c r="E38" s="110">
        <f t="shared" ref="C38:H38" si="5">SUM(E39:E41)</f>
        <v>0</v>
      </c>
      <c r="F38" s="10">
        <f t="shared" si="5"/>
        <v>44082</v>
      </c>
      <c r="G38" s="10">
        <f t="shared" si="5"/>
        <v>44082</v>
      </c>
      <c r="H38" s="110">
        <f t="shared" si="5"/>
        <v>0</v>
      </c>
    </row>
    <row r="39" ht="21" customHeight="1" spans="1:8">
      <c r="A39" s="82">
        <v>50501</v>
      </c>
      <c r="B39" s="82" t="s">
        <v>1133</v>
      </c>
      <c r="C39" s="10">
        <v>52780</v>
      </c>
      <c r="D39" s="10">
        <v>52780</v>
      </c>
      <c r="E39" s="110">
        <v>0</v>
      </c>
      <c r="F39" s="10">
        <v>43509</v>
      </c>
      <c r="G39" s="10">
        <v>43509</v>
      </c>
      <c r="H39" s="110">
        <v>0</v>
      </c>
    </row>
    <row r="40" ht="21" customHeight="1" spans="1:8">
      <c r="A40" s="82">
        <v>50502</v>
      </c>
      <c r="B40" s="82" t="s">
        <v>1134</v>
      </c>
      <c r="C40" s="10">
        <v>4798</v>
      </c>
      <c r="D40" s="10">
        <v>4798</v>
      </c>
      <c r="E40" s="110">
        <v>0</v>
      </c>
      <c r="F40" s="10">
        <v>573</v>
      </c>
      <c r="G40" s="10">
        <v>573</v>
      </c>
      <c r="H40" s="110">
        <v>0</v>
      </c>
    </row>
    <row r="41" ht="21" customHeight="1" spans="1:8">
      <c r="A41" s="82">
        <v>50599</v>
      </c>
      <c r="B41" s="82" t="s">
        <v>1135</v>
      </c>
      <c r="C41" s="10"/>
      <c r="D41" s="10"/>
      <c r="E41" s="110">
        <v>0</v>
      </c>
      <c r="F41" s="10"/>
      <c r="G41" s="10"/>
      <c r="H41" s="110">
        <v>0</v>
      </c>
    </row>
    <row r="42" ht="21" customHeight="1" spans="1:8">
      <c r="A42" s="82">
        <v>506</v>
      </c>
      <c r="B42" s="80" t="s">
        <v>1136</v>
      </c>
      <c r="C42" s="10">
        <f>SUM(C43:C44)</f>
        <v>1014</v>
      </c>
      <c r="D42" s="10">
        <f>SUM(D43:D44)</f>
        <v>1014</v>
      </c>
      <c r="E42" s="110">
        <f t="shared" ref="C42:H42" si="6">SUM(E43:E44)</f>
        <v>0</v>
      </c>
      <c r="F42" s="10">
        <f t="shared" si="6"/>
        <v>0</v>
      </c>
      <c r="G42" s="10">
        <f t="shared" si="6"/>
        <v>0</v>
      </c>
      <c r="H42" s="110">
        <f t="shared" si="6"/>
        <v>0</v>
      </c>
    </row>
    <row r="43" ht="21" customHeight="1" spans="1:8">
      <c r="A43" s="82">
        <v>50601</v>
      </c>
      <c r="B43" s="82" t="s">
        <v>1137</v>
      </c>
      <c r="C43" s="10">
        <v>1014</v>
      </c>
      <c r="D43" s="10">
        <v>1014</v>
      </c>
      <c r="E43" s="110">
        <v>0</v>
      </c>
      <c r="F43" s="10"/>
      <c r="G43" s="10"/>
      <c r="H43" s="110">
        <v>0</v>
      </c>
    </row>
    <row r="44" ht="21" customHeight="1" spans="1:8">
      <c r="A44" s="82">
        <v>50602</v>
      </c>
      <c r="B44" s="82" t="s">
        <v>1138</v>
      </c>
      <c r="C44" s="10"/>
      <c r="D44" s="10"/>
      <c r="E44" s="110">
        <v>0</v>
      </c>
      <c r="F44" s="10"/>
      <c r="G44" s="10"/>
      <c r="H44" s="110">
        <v>0</v>
      </c>
    </row>
    <row r="45" ht="21" customHeight="1" spans="1:8">
      <c r="A45" s="82">
        <v>507</v>
      </c>
      <c r="B45" s="80" t="s">
        <v>1139</v>
      </c>
      <c r="C45" s="10">
        <f>SUM(C46:C48)</f>
        <v>6966</v>
      </c>
      <c r="D45" s="10">
        <f>SUM(D46:D48)</f>
        <v>6966</v>
      </c>
      <c r="E45" s="110">
        <f t="shared" ref="C45:H45" si="7">SUM(E46:E48)</f>
        <v>0</v>
      </c>
      <c r="F45" s="10">
        <f t="shared" si="7"/>
        <v>0</v>
      </c>
      <c r="G45" s="10">
        <f t="shared" si="7"/>
        <v>0</v>
      </c>
      <c r="H45" s="110">
        <f t="shared" si="7"/>
        <v>0</v>
      </c>
    </row>
    <row r="46" ht="21" customHeight="1" spans="1:8">
      <c r="A46" s="82">
        <v>50701</v>
      </c>
      <c r="B46" s="82" t="s">
        <v>1140</v>
      </c>
      <c r="C46" s="10">
        <v>1095</v>
      </c>
      <c r="D46" s="10">
        <v>1095</v>
      </c>
      <c r="E46" s="110">
        <v>0</v>
      </c>
      <c r="F46" s="10"/>
      <c r="G46" s="10"/>
      <c r="H46" s="110">
        <v>0</v>
      </c>
    </row>
    <row r="47" ht="21" customHeight="1" spans="1:8">
      <c r="A47" s="82">
        <v>50702</v>
      </c>
      <c r="B47" s="82" t="s">
        <v>1141</v>
      </c>
      <c r="C47" s="10">
        <v>387</v>
      </c>
      <c r="D47" s="10">
        <v>387</v>
      </c>
      <c r="E47" s="110">
        <v>0</v>
      </c>
      <c r="F47" s="10"/>
      <c r="G47" s="10"/>
      <c r="H47" s="110">
        <v>0</v>
      </c>
    </row>
    <row r="48" ht="21" customHeight="1" spans="1:8">
      <c r="A48" s="82">
        <v>50799</v>
      </c>
      <c r="B48" s="82" t="s">
        <v>1142</v>
      </c>
      <c r="C48" s="10">
        <v>5484</v>
      </c>
      <c r="D48" s="10">
        <v>5484</v>
      </c>
      <c r="E48" s="110">
        <v>0</v>
      </c>
      <c r="F48" s="10"/>
      <c r="G48" s="10"/>
      <c r="H48" s="110">
        <v>0</v>
      </c>
    </row>
    <row r="49" ht="21" customHeight="1" spans="1:8">
      <c r="A49" s="82">
        <v>508</v>
      </c>
      <c r="B49" s="80" t="s">
        <v>1143</v>
      </c>
      <c r="C49" s="10">
        <f>SUM(C50:C53)</f>
        <v>28</v>
      </c>
      <c r="D49" s="10">
        <f>SUM(D50:D53)</f>
        <v>28</v>
      </c>
      <c r="E49" s="110">
        <f t="shared" ref="C49:H49" si="8">SUM(E50:E53)</f>
        <v>0</v>
      </c>
      <c r="F49" s="10">
        <f t="shared" si="8"/>
        <v>0</v>
      </c>
      <c r="G49" s="10">
        <f t="shared" si="8"/>
        <v>0</v>
      </c>
      <c r="H49" s="110">
        <f t="shared" si="8"/>
        <v>0</v>
      </c>
    </row>
    <row r="50" ht="21" customHeight="1" spans="1:8">
      <c r="A50" s="82">
        <v>50803</v>
      </c>
      <c r="B50" s="82" t="s">
        <v>1144</v>
      </c>
      <c r="C50" s="10"/>
      <c r="D50" s="10"/>
      <c r="E50" s="110">
        <v>0</v>
      </c>
      <c r="F50" s="10"/>
      <c r="G50" s="10"/>
      <c r="H50" s="110">
        <v>0</v>
      </c>
    </row>
    <row r="51" ht="21" customHeight="1" spans="1:8">
      <c r="A51" s="82">
        <v>50804</v>
      </c>
      <c r="B51" s="82" t="s">
        <v>1145</v>
      </c>
      <c r="C51" s="10"/>
      <c r="D51" s="10"/>
      <c r="E51" s="110">
        <v>0</v>
      </c>
      <c r="F51" s="10"/>
      <c r="G51" s="10"/>
      <c r="H51" s="110">
        <v>0</v>
      </c>
    </row>
    <row r="52" ht="21" customHeight="1" spans="1:8">
      <c r="A52" s="82">
        <v>50805</v>
      </c>
      <c r="B52" s="82" t="s">
        <v>1146</v>
      </c>
      <c r="C52" s="10"/>
      <c r="D52" s="10"/>
      <c r="E52" s="110">
        <v>0</v>
      </c>
      <c r="F52" s="10"/>
      <c r="G52" s="10"/>
      <c r="H52" s="110">
        <v>0</v>
      </c>
    </row>
    <row r="53" ht="21" customHeight="1" spans="1:8">
      <c r="A53" s="82">
        <v>50899</v>
      </c>
      <c r="B53" s="82" t="s">
        <v>1147</v>
      </c>
      <c r="C53" s="10">
        <v>28</v>
      </c>
      <c r="D53" s="10">
        <v>28</v>
      </c>
      <c r="E53" s="110">
        <v>0</v>
      </c>
      <c r="F53" s="10"/>
      <c r="G53" s="10"/>
      <c r="H53" s="110">
        <v>0</v>
      </c>
    </row>
    <row r="54" ht="21" customHeight="1" spans="1:8">
      <c r="A54" s="82">
        <v>509</v>
      </c>
      <c r="B54" s="80" t="s">
        <v>1148</v>
      </c>
      <c r="C54" s="10">
        <f>SUM(C55:C59)</f>
        <v>58965</v>
      </c>
      <c r="D54" s="10">
        <f>SUM(D55:D59)</f>
        <v>58965</v>
      </c>
      <c r="E54" s="110">
        <f t="shared" ref="C54:H54" si="9">SUM(E55:E59)</f>
        <v>0</v>
      </c>
      <c r="F54" s="10">
        <f t="shared" si="9"/>
        <v>829</v>
      </c>
      <c r="G54" s="10">
        <f t="shared" si="9"/>
        <v>829</v>
      </c>
      <c r="H54" s="110">
        <f t="shared" si="9"/>
        <v>0</v>
      </c>
    </row>
    <row r="55" ht="21" customHeight="1" spans="1:8">
      <c r="A55" s="82">
        <v>50901</v>
      </c>
      <c r="B55" s="82" t="s">
        <v>1149</v>
      </c>
      <c r="C55" s="10">
        <v>19373</v>
      </c>
      <c r="D55" s="10">
        <v>19373</v>
      </c>
      <c r="E55" s="110">
        <v>0</v>
      </c>
      <c r="F55" s="10">
        <v>813</v>
      </c>
      <c r="G55" s="10">
        <v>813</v>
      </c>
      <c r="H55" s="110">
        <v>0</v>
      </c>
    </row>
    <row r="56" ht="21" customHeight="1" spans="1:8">
      <c r="A56" s="82">
        <v>50902</v>
      </c>
      <c r="B56" s="82" t="s">
        <v>1150</v>
      </c>
      <c r="C56" s="10">
        <v>1439</v>
      </c>
      <c r="D56" s="10">
        <v>1439</v>
      </c>
      <c r="E56" s="110">
        <v>0</v>
      </c>
      <c r="F56" s="10"/>
      <c r="G56" s="10"/>
      <c r="H56" s="110">
        <v>0</v>
      </c>
    </row>
    <row r="57" ht="21" customHeight="1" spans="1:8">
      <c r="A57" s="82">
        <v>50903</v>
      </c>
      <c r="B57" s="82" t="s">
        <v>1151</v>
      </c>
      <c r="C57" s="10">
        <v>13588</v>
      </c>
      <c r="D57" s="10">
        <v>13588</v>
      </c>
      <c r="E57" s="110">
        <v>0</v>
      </c>
      <c r="F57" s="10"/>
      <c r="G57" s="10"/>
      <c r="H57" s="110">
        <v>0</v>
      </c>
    </row>
    <row r="58" ht="21" customHeight="1" spans="1:8">
      <c r="A58" s="82">
        <v>50905</v>
      </c>
      <c r="B58" s="82" t="s">
        <v>1152</v>
      </c>
      <c r="C58" s="10">
        <v>16</v>
      </c>
      <c r="D58" s="10">
        <v>16</v>
      </c>
      <c r="E58" s="110">
        <v>0</v>
      </c>
      <c r="F58" s="10">
        <v>16</v>
      </c>
      <c r="G58" s="10">
        <v>16</v>
      </c>
      <c r="H58" s="110">
        <v>0</v>
      </c>
    </row>
    <row r="59" ht="21" customHeight="1" spans="1:8">
      <c r="A59" s="82">
        <v>50999</v>
      </c>
      <c r="B59" s="82" t="s">
        <v>1153</v>
      </c>
      <c r="C59" s="10">
        <v>24549</v>
      </c>
      <c r="D59" s="10">
        <v>24549</v>
      </c>
      <c r="E59" s="110">
        <v>0</v>
      </c>
      <c r="F59" s="10"/>
      <c r="G59" s="10"/>
      <c r="H59" s="110">
        <v>0</v>
      </c>
    </row>
    <row r="60" ht="21" customHeight="1" spans="1:8">
      <c r="A60" s="82">
        <v>510</v>
      </c>
      <c r="B60" s="80" t="s">
        <v>1154</v>
      </c>
      <c r="C60" s="10">
        <f>SUM(C61:C63)</f>
        <v>1930</v>
      </c>
      <c r="D60" s="10">
        <f>SUM(D61:D63)</f>
        <v>1930</v>
      </c>
      <c r="E60" s="110">
        <f t="shared" ref="C60:H60" si="10">SUM(E61:E63)</f>
        <v>0</v>
      </c>
      <c r="F60" s="10">
        <f t="shared" si="10"/>
        <v>0</v>
      </c>
      <c r="G60" s="10">
        <f t="shared" si="10"/>
        <v>0</v>
      </c>
      <c r="H60" s="110">
        <f t="shared" si="10"/>
        <v>0</v>
      </c>
    </row>
    <row r="61" ht="21" customHeight="1" spans="1:8">
      <c r="A61" s="82">
        <v>51002</v>
      </c>
      <c r="B61" s="82" t="s">
        <v>1155</v>
      </c>
      <c r="C61" s="10">
        <v>1930</v>
      </c>
      <c r="D61" s="10">
        <v>1930</v>
      </c>
      <c r="E61" s="110">
        <v>0</v>
      </c>
      <c r="F61" s="10"/>
      <c r="G61" s="10"/>
      <c r="H61" s="110">
        <v>0</v>
      </c>
    </row>
    <row r="62" ht="21" customHeight="1" spans="1:8">
      <c r="A62" s="82">
        <v>51003</v>
      </c>
      <c r="B62" s="82" t="s">
        <v>442</v>
      </c>
      <c r="C62" s="10"/>
      <c r="D62" s="10"/>
      <c r="E62" s="110">
        <v>0</v>
      </c>
      <c r="F62" s="10"/>
      <c r="G62" s="10"/>
      <c r="H62" s="110">
        <v>0</v>
      </c>
    </row>
    <row r="63" ht="27" customHeight="1" spans="1:8">
      <c r="A63" s="82">
        <v>51004</v>
      </c>
      <c r="B63" s="211" t="s">
        <v>1156</v>
      </c>
      <c r="C63" s="10"/>
      <c r="D63" s="10"/>
      <c r="E63" s="110">
        <v>0</v>
      </c>
      <c r="F63" s="10"/>
      <c r="G63" s="10"/>
      <c r="H63" s="110">
        <v>0</v>
      </c>
    </row>
    <row r="64" ht="21" customHeight="1" spans="1:8">
      <c r="A64" s="82">
        <v>511</v>
      </c>
      <c r="B64" s="80" t="s">
        <v>1157</v>
      </c>
      <c r="C64" s="10">
        <f>SUM(C65:C68)</f>
        <v>3167</v>
      </c>
      <c r="D64" s="10">
        <f>SUM(D65:D68)</f>
        <v>3167</v>
      </c>
      <c r="E64" s="110">
        <f t="shared" ref="C64:H64" si="11">SUM(E65:E68)</f>
        <v>0</v>
      </c>
      <c r="F64" s="10">
        <f t="shared" si="11"/>
        <v>0</v>
      </c>
      <c r="G64" s="10">
        <f t="shared" si="11"/>
        <v>0</v>
      </c>
      <c r="H64" s="110">
        <f t="shared" si="11"/>
        <v>0</v>
      </c>
    </row>
    <row r="65" ht="21" customHeight="1" spans="1:8">
      <c r="A65" s="82">
        <v>51101</v>
      </c>
      <c r="B65" s="82" t="s">
        <v>1158</v>
      </c>
      <c r="C65" s="10">
        <v>3155</v>
      </c>
      <c r="D65" s="10">
        <v>3155</v>
      </c>
      <c r="E65" s="110">
        <v>0</v>
      </c>
      <c r="F65" s="10"/>
      <c r="G65" s="10"/>
      <c r="H65" s="110">
        <v>0</v>
      </c>
    </row>
    <row r="66" ht="21" customHeight="1" spans="1:8">
      <c r="A66" s="82">
        <v>51102</v>
      </c>
      <c r="B66" s="82" t="s">
        <v>1159</v>
      </c>
      <c r="C66" s="10"/>
      <c r="D66" s="10"/>
      <c r="E66" s="110">
        <v>0</v>
      </c>
      <c r="F66" s="10"/>
      <c r="G66" s="10"/>
      <c r="H66" s="110">
        <v>0</v>
      </c>
    </row>
    <row r="67" ht="21" customHeight="1" spans="1:8">
      <c r="A67" s="82">
        <v>51103</v>
      </c>
      <c r="B67" s="82" t="s">
        <v>1160</v>
      </c>
      <c r="C67" s="10">
        <v>12</v>
      </c>
      <c r="D67" s="10">
        <v>12</v>
      </c>
      <c r="E67" s="110">
        <v>0</v>
      </c>
      <c r="F67" s="10"/>
      <c r="G67" s="10"/>
      <c r="H67" s="110">
        <v>0</v>
      </c>
    </row>
    <row r="68" ht="21" customHeight="1" spans="1:8">
      <c r="A68" s="82">
        <v>51104</v>
      </c>
      <c r="B68" s="82" t="s">
        <v>1161</v>
      </c>
      <c r="C68" s="10"/>
      <c r="D68" s="10"/>
      <c r="E68" s="110">
        <v>0</v>
      </c>
      <c r="F68" s="10"/>
      <c r="G68" s="10"/>
      <c r="H68" s="110">
        <v>0</v>
      </c>
    </row>
    <row r="69" ht="21" customHeight="1" spans="1:8">
      <c r="A69" s="82">
        <v>599</v>
      </c>
      <c r="B69" s="80" t="s">
        <v>1165</v>
      </c>
      <c r="C69" s="10">
        <f t="shared" ref="C69:H69" si="12">SUM(C70:C74)</f>
        <v>1598</v>
      </c>
      <c r="D69" s="10">
        <f t="shared" si="12"/>
        <v>1598</v>
      </c>
      <c r="E69" s="110">
        <f t="shared" si="12"/>
        <v>0</v>
      </c>
      <c r="F69" s="10">
        <f t="shared" si="12"/>
        <v>0</v>
      </c>
      <c r="G69" s="10">
        <f t="shared" si="12"/>
        <v>0</v>
      </c>
      <c r="H69" s="110">
        <f t="shared" si="12"/>
        <v>0</v>
      </c>
    </row>
    <row r="70" ht="21" customHeight="1" spans="1:8">
      <c r="A70" s="82">
        <v>59907</v>
      </c>
      <c r="B70" s="82" t="s">
        <v>1166</v>
      </c>
      <c r="C70" s="10"/>
      <c r="D70" s="10"/>
      <c r="E70" s="110">
        <v>0</v>
      </c>
      <c r="F70" s="10"/>
      <c r="G70" s="10"/>
      <c r="H70" s="110">
        <v>0</v>
      </c>
    </row>
    <row r="71" ht="27" customHeight="1" spans="1:8">
      <c r="A71" s="82">
        <v>59908</v>
      </c>
      <c r="B71" s="211" t="s">
        <v>1167</v>
      </c>
      <c r="C71" s="10"/>
      <c r="D71" s="10"/>
      <c r="E71" s="110">
        <v>0</v>
      </c>
      <c r="F71" s="10"/>
      <c r="G71" s="10"/>
      <c r="H71" s="110">
        <v>0</v>
      </c>
    </row>
    <row r="72" ht="21" customHeight="1" spans="1:8">
      <c r="A72" s="82">
        <v>59909</v>
      </c>
      <c r="B72" s="82" t="s">
        <v>1168</v>
      </c>
      <c r="C72" s="10"/>
      <c r="D72" s="10"/>
      <c r="E72" s="110">
        <v>0</v>
      </c>
      <c r="F72" s="10"/>
      <c r="G72" s="10"/>
      <c r="H72" s="110">
        <v>0</v>
      </c>
    </row>
    <row r="73" ht="21" customHeight="1" spans="1:8">
      <c r="A73" s="82">
        <v>59910</v>
      </c>
      <c r="B73" s="82" t="s">
        <v>1169</v>
      </c>
      <c r="C73" s="10"/>
      <c r="D73" s="10"/>
      <c r="E73" s="110">
        <v>0</v>
      </c>
      <c r="F73" s="10"/>
      <c r="G73" s="10"/>
      <c r="H73" s="110">
        <v>0</v>
      </c>
    </row>
    <row r="74" ht="21" customHeight="1" spans="1:8">
      <c r="A74" s="82">
        <v>59999</v>
      </c>
      <c r="B74" s="82" t="s">
        <v>938</v>
      </c>
      <c r="C74" s="10">
        <v>1598</v>
      </c>
      <c r="D74" s="10">
        <v>1598</v>
      </c>
      <c r="E74" s="152">
        <v>0</v>
      </c>
      <c r="F74" s="10"/>
      <c r="G74" s="10"/>
      <c r="H74" s="152">
        <v>0</v>
      </c>
    </row>
    <row r="75" ht="21" customHeight="1" spans="1:8">
      <c r="A75" s="212">
        <v>59909</v>
      </c>
      <c r="B75" s="213" t="s">
        <v>1168</v>
      </c>
      <c r="C75" s="214"/>
      <c r="D75" s="214"/>
      <c r="E75" s="215"/>
      <c r="F75" s="214"/>
      <c r="G75" s="214"/>
      <c r="H75" s="215"/>
    </row>
    <row r="76" ht="21" customHeight="1" spans="1:8">
      <c r="A76" s="212">
        <v>59910</v>
      </c>
      <c r="B76" s="213" t="s">
        <v>1169</v>
      </c>
      <c r="C76" s="214"/>
      <c r="D76" s="214"/>
      <c r="E76" s="215"/>
      <c r="F76" s="214"/>
      <c r="G76" s="214"/>
      <c r="H76" s="215"/>
    </row>
    <row r="77" ht="21" customHeight="1" spans="1:8">
      <c r="A77" s="212">
        <v>59999</v>
      </c>
      <c r="B77" s="213" t="s">
        <v>938</v>
      </c>
      <c r="C77" s="214"/>
      <c r="D77" s="214"/>
      <c r="E77" s="215"/>
      <c r="F77" s="214"/>
      <c r="G77" s="214"/>
      <c r="H77" s="215"/>
    </row>
  </sheetData>
  <mergeCells count="6">
    <mergeCell ref="A1:B1"/>
    <mergeCell ref="A2:H2"/>
    <mergeCell ref="A4:A5"/>
    <mergeCell ref="B4:B5"/>
    <mergeCell ref="C4:C5"/>
    <mergeCell ref="F4:F5"/>
  </mergeCells>
  <dataValidations count="1">
    <dataValidation type="decimal" operator="between" allowBlank="1" showInputMessage="1" showErrorMessage="1" sqref="C6:D77 F6:G77">
      <formula1>-99999999999999</formula1>
      <formula2>99999999999999</formula2>
    </dataValidation>
  </dataValidations>
  <pageMargins left="0.590277777777778" right="0.590277777777778" top="0.786805555555556" bottom="0.786805555555556" header="0" footer="0.393055555555556"/>
  <pageSetup paperSize="9" firstPageNumber="53" fitToHeight="0" orientation="portrait" useFirstPageNumber="1" horizontalDpi="600"/>
  <headerFooter alignWithMargins="0" scaleWithDoc="0">
    <oddFooter>&amp;C&amp;12- &amp;P -</oddFooter>
  </headerFooter>
  <rowBreaks count="1" manualBreakCount="1">
    <brk id="51" max="7"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D122"/>
  <sheetViews>
    <sheetView showGridLines="0" showZeros="0" view="pageBreakPreview" zoomScaleNormal="100" workbookViewId="0">
      <selection activeCell="A78" sqref="$A78:$XFD78"/>
    </sheetView>
  </sheetViews>
  <sheetFormatPr defaultColWidth="12.175" defaultRowHeight="16.95" customHeight="1" outlineLevelCol="3"/>
  <cols>
    <col min="1" max="1" width="41.75" style="188" customWidth="1"/>
    <col min="2" max="2" width="11.125" style="189" customWidth="1"/>
    <col min="3" max="3" width="39" style="188" customWidth="1"/>
    <col min="4" max="4" width="10.4166666666667" style="2" customWidth="1"/>
    <col min="5" max="16384" width="12.175" style="1" customWidth="1"/>
  </cols>
  <sheetData>
    <row r="1" ht="22" customHeight="1" spans="1:4">
      <c r="A1" s="190" t="s">
        <v>1174</v>
      </c>
    </row>
    <row r="2" ht="33.95" customHeight="1" spans="1:4">
      <c r="A2" s="4" t="s">
        <v>1175</v>
      </c>
      <c r="B2" s="4"/>
      <c r="C2" s="4"/>
      <c r="D2" s="191"/>
    </row>
    <row r="3" ht="17" customHeight="1" spans="1:4">
      <c r="A3" s="192" t="s">
        <v>2</v>
      </c>
      <c r="B3" s="193"/>
      <c r="C3" s="192"/>
      <c r="D3" s="5"/>
    </row>
    <row r="4" ht="20" customHeight="1" spans="1:4">
      <c r="A4" s="8" t="s">
        <v>1176</v>
      </c>
      <c r="B4" s="8" t="s">
        <v>1177</v>
      </c>
      <c r="C4" s="8" t="s">
        <v>1176</v>
      </c>
      <c r="D4" s="8" t="s">
        <v>1177</v>
      </c>
    </row>
    <row r="5" ht="20" customHeight="1" spans="1:4">
      <c r="A5" s="116" t="s">
        <v>1178</v>
      </c>
      <c r="B5" s="194">
        <f>'[1]L01'!C5</f>
        <v>41723</v>
      </c>
      <c r="C5" s="116" t="s">
        <v>39</v>
      </c>
      <c r="D5" s="194">
        <f>'[1]L02'!C5</f>
        <v>276168</v>
      </c>
    </row>
    <row r="6" ht="20" customHeight="1" spans="1:4">
      <c r="A6" s="116" t="s">
        <v>1179</v>
      </c>
      <c r="B6" s="194">
        <f>SUM(B7,B14,B50)</f>
        <v>229321</v>
      </c>
      <c r="C6" s="116" t="s">
        <v>1180</v>
      </c>
      <c r="D6" s="194">
        <f>SUM(D7,D14,D50)</f>
        <v>0</v>
      </c>
    </row>
    <row r="7" ht="20" customHeight="1" spans="1:4">
      <c r="A7" s="116" t="s">
        <v>1181</v>
      </c>
      <c r="B7" s="194">
        <f>SUM(B8:B13)</f>
        <v>3693</v>
      </c>
      <c r="C7" s="116" t="s">
        <v>1182</v>
      </c>
      <c r="D7" s="194">
        <f>SUM(D8:D13)</f>
        <v>0</v>
      </c>
    </row>
    <row r="8" ht="20" customHeight="1" spans="1:4">
      <c r="A8" s="117" t="s">
        <v>1183</v>
      </c>
      <c r="B8" s="194">
        <v>255</v>
      </c>
      <c r="C8" s="117" t="s">
        <v>1184</v>
      </c>
      <c r="D8" s="194"/>
    </row>
    <row r="9" ht="20" customHeight="1" spans="1:4">
      <c r="A9" s="117" t="s">
        <v>1185</v>
      </c>
      <c r="B9" s="194">
        <v>84</v>
      </c>
      <c r="C9" s="117" t="s">
        <v>1186</v>
      </c>
      <c r="D9" s="194"/>
    </row>
    <row r="10" ht="20" customHeight="1" spans="1:4">
      <c r="A10" s="117" t="s">
        <v>1187</v>
      </c>
      <c r="B10" s="194">
        <v>894</v>
      </c>
      <c r="C10" s="117" t="s">
        <v>1188</v>
      </c>
      <c r="D10" s="194"/>
    </row>
    <row r="11" ht="20" customHeight="1" spans="1:4">
      <c r="A11" s="117" t="s">
        <v>1189</v>
      </c>
      <c r="B11" s="194">
        <v>130</v>
      </c>
      <c r="C11" s="117" t="s">
        <v>1190</v>
      </c>
      <c r="D11" s="194"/>
    </row>
    <row r="12" ht="20" customHeight="1" spans="1:4">
      <c r="A12" s="117" t="s">
        <v>1191</v>
      </c>
      <c r="B12" s="194">
        <v>2330</v>
      </c>
      <c r="C12" s="117" t="s">
        <v>1192</v>
      </c>
      <c r="D12" s="194"/>
    </row>
    <row r="13" ht="20" customHeight="1" spans="1:4">
      <c r="A13" s="117" t="s">
        <v>1193</v>
      </c>
      <c r="B13" s="194"/>
      <c r="C13" s="117" t="s">
        <v>1194</v>
      </c>
      <c r="D13" s="194"/>
    </row>
    <row r="14" ht="20" customHeight="1" spans="1:4">
      <c r="A14" s="116" t="s">
        <v>1195</v>
      </c>
      <c r="B14" s="194">
        <f>SUM(B15:B49)</f>
        <v>199411</v>
      </c>
      <c r="C14" s="116" t="s">
        <v>1196</v>
      </c>
      <c r="D14" s="194">
        <f>SUM(D15:D49)</f>
        <v>0</v>
      </c>
    </row>
    <row r="15" ht="20" customHeight="1" spans="1:4">
      <c r="A15" s="117" t="s">
        <v>1197</v>
      </c>
      <c r="B15" s="194"/>
      <c r="C15" s="117" t="s">
        <v>1198</v>
      </c>
      <c r="D15" s="194"/>
    </row>
    <row r="16" ht="20" customHeight="1" spans="1:4">
      <c r="A16" s="117" t="s">
        <v>1199</v>
      </c>
      <c r="B16" s="194">
        <v>69834</v>
      </c>
      <c r="C16" s="117" t="s">
        <v>1200</v>
      </c>
      <c r="D16" s="194"/>
    </row>
    <row r="17" ht="20" customHeight="1" spans="1:4">
      <c r="A17" s="117" t="s">
        <v>1201</v>
      </c>
      <c r="B17" s="194">
        <v>20136</v>
      </c>
      <c r="C17" s="117" t="s">
        <v>1202</v>
      </c>
      <c r="D17" s="194"/>
    </row>
    <row r="18" ht="20" customHeight="1" spans="1:4">
      <c r="A18" s="117" t="s">
        <v>1203</v>
      </c>
      <c r="B18" s="194">
        <v>5464</v>
      </c>
      <c r="C18" s="117" t="s">
        <v>1204</v>
      </c>
      <c r="D18" s="194"/>
    </row>
    <row r="19" ht="20" customHeight="1" spans="1:4">
      <c r="A19" s="117" t="s">
        <v>1205</v>
      </c>
      <c r="B19" s="194"/>
      <c r="C19" s="117" t="s">
        <v>1206</v>
      </c>
      <c r="D19" s="194"/>
    </row>
    <row r="20" ht="20" customHeight="1" spans="1:4">
      <c r="A20" s="117" t="s">
        <v>1207</v>
      </c>
      <c r="B20" s="194">
        <v>734</v>
      </c>
      <c r="C20" s="117" t="s">
        <v>1208</v>
      </c>
      <c r="D20" s="194"/>
    </row>
    <row r="21" ht="20" customHeight="1" spans="1:4">
      <c r="A21" s="117" t="s">
        <v>1209</v>
      </c>
      <c r="B21" s="194">
        <v>3240</v>
      </c>
      <c r="C21" s="117" t="s">
        <v>1210</v>
      </c>
      <c r="D21" s="194"/>
    </row>
    <row r="22" ht="20" customHeight="1" spans="1:4">
      <c r="A22" s="117" t="s">
        <v>1211</v>
      </c>
      <c r="B22" s="194">
        <v>10852</v>
      </c>
      <c r="C22" s="117" t="s">
        <v>1212</v>
      </c>
      <c r="D22" s="194"/>
    </row>
    <row r="23" ht="20" customHeight="1" spans="1:4">
      <c r="A23" s="117" t="s">
        <v>1213</v>
      </c>
      <c r="B23" s="194">
        <v>13048</v>
      </c>
      <c r="C23" s="117" t="s">
        <v>1214</v>
      </c>
      <c r="D23" s="194"/>
    </row>
    <row r="24" ht="20" customHeight="1" spans="1:4">
      <c r="A24" s="117" t="s">
        <v>1215</v>
      </c>
      <c r="B24" s="194"/>
      <c r="C24" s="117" t="s">
        <v>1216</v>
      </c>
      <c r="D24" s="194"/>
    </row>
    <row r="25" ht="20" customHeight="1" spans="1:4">
      <c r="A25" s="117" t="s">
        <v>1217</v>
      </c>
      <c r="B25" s="194"/>
      <c r="C25" s="117" t="s">
        <v>1218</v>
      </c>
      <c r="D25" s="194"/>
    </row>
    <row r="26" ht="20" customHeight="1" spans="1:4">
      <c r="A26" s="117" t="s">
        <v>1219</v>
      </c>
      <c r="B26" s="194"/>
      <c r="C26" s="117" t="s">
        <v>1220</v>
      </c>
      <c r="D26" s="194"/>
    </row>
    <row r="27" ht="34" customHeight="1" spans="1:4">
      <c r="A27" s="117" t="s">
        <v>1221</v>
      </c>
      <c r="B27" s="194">
        <v>13375</v>
      </c>
      <c r="C27" s="117" t="s">
        <v>1222</v>
      </c>
      <c r="D27" s="194"/>
    </row>
    <row r="28" ht="21" customHeight="1" spans="1:4">
      <c r="A28" s="117" t="s">
        <v>1223</v>
      </c>
      <c r="B28" s="194">
        <v>5</v>
      </c>
      <c r="C28" s="117" t="s">
        <v>1224</v>
      </c>
      <c r="D28" s="194"/>
    </row>
    <row r="29" ht="22" customHeight="1" spans="1:4">
      <c r="A29" s="117" t="s">
        <v>1225</v>
      </c>
      <c r="B29" s="194"/>
      <c r="C29" s="117" t="s">
        <v>1226</v>
      </c>
      <c r="D29" s="194"/>
    </row>
    <row r="30" ht="22" customHeight="1" spans="1:4">
      <c r="A30" s="117" t="s">
        <v>1227</v>
      </c>
      <c r="B30" s="194"/>
      <c r="C30" s="117" t="s">
        <v>1228</v>
      </c>
      <c r="D30" s="194"/>
    </row>
    <row r="31" ht="22" customHeight="1" spans="1:4">
      <c r="A31" s="117" t="s">
        <v>1229</v>
      </c>
      <c r="B31" s="194">
        <v>830</v>
      </c>
      <c r="C31" s="117" t="s">
        <v>1230</v>
      </c>
      <c r="D31" s="194"/>
    </row>
    <row r="32" ht="22" customHeight="1" spans="1:4">
      <c r="A32" s="117" t="s">
        <v>1231</v>
      </c>
      <c r="B32" s="194">
        <v>12618</v>
      </c>
      <c r="C32" s="117" t="s">
        <v>1232</v>
      </c>
      <c r="D32" s="194"/>
    </row>
    <row r="33" ht="22" customHeight="1" spans="1:4">
      <c r="A33" s="117" t="s">
        <v>1233</v>
      </c>
      <c r="B33" s="194">
        <v>170</v>
      </c>
      <c r="C33" s="117" t="s">
        <v>1234</v>
      </c>
      <c r="D33" s="194"/>
    </row>
    <row r="34" ht="38" customHeight="1" spans="1:4">
      <c r="A34" s="117" t="s">
        <v>1235</v>
      </c>
      <c r="B34" s="194">
        <v>1572</v>
      </c>
      <c r="C34" s="117" t="s">
        <v>1236</v>
      </c>
      <c r="D34" s="194"/>
    </row>
    <row r="35" ht="27" customHeight="1" spans="1:4">
      <c r="A35" s="117" t="s">
        <v>1237</v>
      </c>
      <c r="B35" s="194">
        <v>16878</v>
      </c>
      <c r="C35" s="117" t="s">
        <v>1238</v>
      </c>
      <c r="D35" s="194"/>
    </row>
    <row r="36" ht="21" customHeight="1" spans="1:4">
      <c r="A36" s="117" t="s">
        <v>1239</v>
      </c>
      <c r="B36" s="194">
        <v>4151</v>
      </c>
      <c r="C36" s="117" t="s">
        <v>1240</v>
      </c>
      <c r="D36" s="194"/>
    </row>
    <row r="37" ht="21" customHeight="1" spans="1:4">
      <c r="A37" s="117" t="s">
        <v>1241</v>
      </c>
      <c r="B37" s="194">
        <v>593</v>
      </c>
      <c r="C37" s="117" t="s">
        <v>1242</v>
      </c>
      <c r="D37" s="194"/>
    </row>
    <row r="38" ht="21" customHeight="1" spans="1:4">
      <c r="A38" s="117" t="s">
        <v>1243</v>
      </c>
      <c r="B38" s="194"/>
      <c r="C38" s="117" t="s">
        <v>1244</v>
      </c>
      <c r="D38" s="194"/>
    </row>
    <row r="39" ht="21" customHeight="1" spans="1:4">
      <c r="A39" s="117" t="s">
        <v>1245</v>
      </c>
      <c r="B39" s="194">
        <v>23581</v>
      </c>
      <c r="C39" s="117" t="s">
        <v>1246</v>
      </c>
      <c r="D39" s="194"/>
    </row>
    <row r="40" ht="21" customHeight="1" spans="1:4">
      <c r="A40" s="117" t="s">
        <v>1247</v>
      </c>
      <c r="B40" s="194">
        <v>1469</v>
      </c>
      <c r="C40" s="117" t="s">
        <v>1248</v>
      </c>
      <c r="D40" s="194"/>
    </row>
    <row r="41" ht="40" customHeight="1" spans="1:4">
      <c r="A41" s="117" t="s">
        <v>1249</v>
      </c>
      <c r="B41" s="194"/>
      <c r="C41" s="117" t="s">
        <v>1250</v>
      </c>
      <c r="D41" s="194"/>
    </row>
    <row r="42" ht="23" customHeight="1" spans="1:4">
      <c r="A42" s="117" t="s">
        <v>1251</v>
      </c>
      <c r="B42" s="194"/>
      <c r="C42" s="117" t="s">
        <v>1252</v>
      </c>
      <c r="D42" s="194"/>
    </row>
    <row r="43" ht="24" customHeight="1" spans="1:4">
      <c r="A43" s="117" t="s">
        <v>1253</v>
      </c>
      <c r="B43" s="194"/>
      <c r="C43" s="117" t="s">
        <v>1254</v>
      </c>
      <c r="D43" s="194"/>
    </row>
    <row r="44" ht="38" customHeight="1" spans="1:4">
      <c r="A44" s="117" t="s">
        <v>1255</v>
      </c>
      <c r="B44" s="194"/>
      <c r="C44" s="117" t="s">
        <v>1256</v>
      </c>
      <c r="D44" s="194"/>
    </row>
    <row r="45" ht="22" customHeight="1" spans="1:4">
      <c r="A45" s="117" t="s">
        <v>1257</v>
      </c>
      <c r="B45" s="194">
        <v>243</v>
      </c>
      <c r="C45" s="117" t="s">
        <v>1258</v>
      </c>
      <c r="D45" s="194"/>
    </row>
    <row r="46" ht="22" customHeight="1" spans="1:4">
      <c r="A46" s="117" t="s">
        <v>1259</v>
      </c>
      <c r="B46" s="194"/>
      <c r="C46" s="117" t="s">
        <v>1260</v>
      </c>
      <c r="D46" s="194"/>
    </row>
    <row r="47" ht="42" customHeight="1" spans="1:4">
      <c r="A47" s="117" t="s">
        <v>1261</v>
      </c>
      <c r="B47" s="194">
        <v>162</v>
      </c>
      <c r="C47" s="117" t="s">
        <v>1262</v>
      </c>
      <c r="D47" s="194"/>
    </row>
    <row r="48" ht="19" customHeight="1" spans="1:4">
      <c r="A48" s="117" t="s">
        <v>1263</v>
      </c>
      <c r="B48" s="194"/>
      <c r="C48" s="117" t="s">
        <v>1264</v>
      </c>
      <c r="D48" s="194"/>
    </row>
    <row r="49" ht="24" customHeight="1" spans="1:4">
      <c r="A49" s="117" t="s">
        <v>1265</v>
      </c>
      <c r="B49" s="194">
        <v>456</v>
      </c>
      <c r="C49" s="117" t="s">
        <v>1266</v>
      </c>
      <c r="D49" s="194"/>
    </row>
    <row r="50" ht="22" customHeight="1" spans="1:4">
      <c r="A50" s="116" t="s">
        <v>1267</v>
      </c>
      <c r="B50" s="194">
        <f>SUM(B51:B71)</f>
        <v>26217</v>
      </c>
      <c r="C50" s="116" t="s">
        <v>1268</v>
      </c>
      <c r="D50" s="194">
        <f>SUM(D51:D71)</f>
        <v>0</v>
      </c>
    </row>
    <row r="51" ht="21" customHeight="1" spans="1:4">
      <c r="A51" s="117" t="s">
        <v>1269</v>
      </c>
      <c r="B51" s="194">
        <v>342</v>
      </c>
      <c r="C51" s="117" t="s">
        <v>1269</v>
      </c>
      <c r="D51" s="194"/>
    </row>
    <row r="52" ht="21" customHeight="1" spans="1:4">
      <c r="A52" s="117" t="s">
        <v>1270</v>
      </c>
      <c r="B52" s="194"/>
      <c r="C52" s="117" t="s">
        <v>1270</v>
      </c>
      <c r="D52" s="194"/>
    </row>
    <row r="53" ht="21" customHeight="1" spans="1:4">
      <c r="A53" s="117" t="s">
        <v>1271</v>
      </c>
      <c r="B53" s="194"/>
      <c r="C53" s="117" t="s">
        <v>1271</v>
      </c>
      <c r="D53" s="194"/>
    </row>
    <row r="54" ht="21" customHeight="1" spans="1:4">
      <c r="A54" s="117" t="s">
        <v>1272</v>
      </c>
      <c r="B54" s="194">
        <v>4</v>
      </c>
      <c r="C54" s="117" t="s">
        <v>1272</v>
      </c>
      <c r="D54" s="194"/>
    </row>
    <row r="55" ht="21" customHeight="1" spans="1:4">
      <c r="A55" s="117" t="s">
        <v>1273</v>
      </c>
      <c r="B55" s="194">
        <v>564</v>
      </c>
      <c r="C55" s="117" t="s">
        <v>1273</v>
      </c>
      <c r="D55" s="194"/>
    </row>
    <row r="56" ht="21" customHeight="1" spans="1:4">
      <c r="A56" s="117" t="s">
        <v>1274</v>
      </c>
      <c r="B56" s="194">
        <v>1</v>
      </c>
      <c r="C56" s="117" t="s">
        <v>1274</v>
      </c>
      <c r="D56" s="194"/>
    </row>
    <row r="57" ht="21" customHeight="1" spans="1:4">
      <c r="A57" s="117" t="s">
        <v>1275</v>
      </c>
      <c r="B57" s="194">
        <v>495</v>
      </c>
      <c r="C57" s="117" t="s">
        <v>1275</v>
      </c>
      <c r="D57" s="194"/>
    </row>
    <row r="58" ht="21" customHeight="1" spans="1:4">
      <c r="A58" s="117" t="s">
        <v>1276</v>
      </c>
      <c r="B58" s="194">
        <v>1274</v>
      </c>
      <c r="C58" s="117" t="s">
        <v>1276</v>
      </c>
      <c r="D58" s="194"/>
    </row>
    <row r="59" ht="21" customHeight="1" spans="1:4">
      <c r="A59" s="117" t="s">
        <v>1277</v>
      </c>
      <c r="B59" s="194">
        <v>671</v>
      </c>
      <c r="C59" s="117" t="s">
        <v>1277</v>
      </c>
      <c r="D59" s="194"/>
    </row>
    <row r="60" ht="21" customHeight="1" spans="1:4">
      <c r="A60" s="117" t="s">
        <v>1278</v>
      </c>
      <c r="B60" s="194">
        <v>5358</v>
      </c>
      <c r="C60" s="117" t="s">
        <v>1278</v>
      </c>
      <c r="D60" s="194"/>
    </row>
    <row r="61" ht="21" customHeight="1" spans="1:4">
      <c r="A61" s="117" t="s">
        <v>1279</v>
      </c>
      <c r="B61" s="194">
        <v>240</v>
      </c>
      <c r="C61" s="117" t="s">
        <v>1279</v>
      </c>
      <c r="D61" s="194"/>
    </row>
    <row r="62" ht="21" customHeight="1" spans="1:4">
      <c r="A62" s="117" t="s">
        <v>1280</v>
      </c>
      <c r="B62" s="194">
        <v>8064</v>
      </c>
      <c r="C62" s="117" t="s">
        <v>1280</v>
      </c>
      <c r="D62" s="194"/>
    </row>
    <row r="63" ht="21" customHeight="1" spans="1:4">
      <c r="A63" s="117" t="s">
        <v>1281</v>
      </c>
      <c r="B63" s="194">
        <v>3537</v>
      </c>
      <c r="C63" s="117" t="s">
        <v>1281</v>
      </c>
      <c r="D63" s="194"/>
    </row>
    <row r="64" ht="21" customHeight="1" spans="1:4">
      <c r="A64" s="117" t="s">
        <v>1282</v>
      </c>
      <c r="B64" s="194">
        <v>228</v>
      </c>
      <c r="C64" s="117" t="s">
        <v>1282</v>
      </c>
      <c r="D64" s="194"/>
    </row>
    <row r="65" ht="21" customHeight="1" spans="1:4">
      <c r="A65" s="117" t="s">
        <v>1283</v>
      </c>
      <c r="B65" s="194">
        <v>312</v>
      </c>
      <c r="C65" s="117" t="s">
        <v>1283</v>
      </c>
      <c r="D65" s="194"/>
    </row>
    <row r="66" ht="21" customHeight="1" spans="1:4">
      <c r="A66" s="117" t="s">
        <v>1284</v>
      </c>
      <c r="B66" s="194"/>
      <c r="C66" s="117" t="s">
        <v>1284</v>
      </c>
      <c r="D66" s="194"/>
    </row>
    <row r="67" ht="21" customHeight="1" spans="1:4">
      <c r="A67" s="195" t="s">
        <v>1285</v>
      </c>
      <c r="B67" s="194">
        <v>164</v>
      </c>
      <c r="C67" s="196" t="s">
        <v>1285</v>
      </c>
      <c r="D67" s="194"/>
    </row>
    <row r="68" ht="21" customHeight="1" spans="1:4">
      <c r="A68" s="117" t="s">
        <v>1286</v>
      </c>
      <c r="B68" s="194">
        <v>130</v>
      </c>
      <c r="C68" s="117" t="s">
        <v>1286</v>
      </c>
      <c r="D68" s="194"/>
    </row>
    <row r="69" ht="21" customHeight="1" spans="1:4">
      <c r="A69" s="117" t="s">
        <v>1287</v>
      </c>
      <c r="B69" s="194"/>
      <c r="C69" s="117" t="s">
        <v>1287</v>
      </c>
      <c r="D69" s="194"/>
    </row>
    <row r="70" ht="21" customHeight="1" spans="1:4">
      <c r="A70" s="117" t="s">
        <v>1288</v>
      </c>
      <c r="B70" s="194">
        <v>4833</v>
      </c>
      <c r="C70" s="117" t="s">
        <v>1288</v>
      </c>
      <c r="D70" s="194"/>
    </row>
    <row r="71" ht="21" customHeight="1" spans="1:4">
      <c r="A71" s="117" t="s">
        <v>1289</v>
      </c>
      <c r="B71" s="194"/>
      <c r="C71" s="117" t="s">
        <v>204</v>
      </c>
      <c r="D71" s="194"/>
    </row>
    <row r="72" ht="21" customHeight="1" spans="1:4">
      <c r="A72" s="116" t="s">
        <v>1290</v>
      </c>
      <c r="B72" s="194">
        <f>SUM(B73:B74)</f>
        <v>0</v>
      </c>
      <c r="C72" s="116" t="s">
        <v>1291</v>
      </c>
      <c r="D72" s="194">
        <f>SUM(D73:D74)</f>
        <v>3604</v>
      </c>
    </row>
    <row r="73" ht="21" customHeight="1" spans="1:4">
      <c r="A73" s="117" t="s">
        <v>1292</v>
      </c>
      <c r="B73" s="194"/>
      <c r="C73" s="117" t="s">
        <v>1293</v>
      </c>
      <c r="D73" s="194"/>
    </row>
    <row r="74" ht="21" customHeight="1" spans="1:4">
      <c r="A74" s="117" t="s">
        <v>1294</v>
      </c>
      <c r="B74" s="194"/>
      <c r="C74" s="117" t="s">
        <v>1295</v>
      </c>
      <c r="D74" s="194">
        <v>3604</v>
      </c>
    </row>
    <row r="75" ht="21" customHeight="1" spans="1:4">
      <c r="A75" s="116" t="s">
        <v>1296</v>
      </c>
      <c r="B75" s="194"/>
      <c r="C75" s="117"/>
      <c r="D75" s="194"/>
    </row>
    <row r="76" ht="21" customHeight="1" spans="1:4">
      <c r="A76" s="116" t="s">
        <v>1297</v>
      </c>
      <c r="B76" s="194">
        <v>56285</v>
      </c>
      <c r="C76" s="117"/>
      <c r="D76" s="194"/>
    </row>
    <row r="77" ht="21" customHeight="1" spans="1:4">
      <c r="A77" s="116" t="s">
        <v>1298</v>
      </c>
      <c r="B77" s="194">
        <f>SUM(B78:B80)</f>
        <v>1865</v>
      </c>
      <c r="C77" s="116" t="s">
        <v>1299</v>
      </c>
      <c r="D77" s="194">
        <f>SUM(D78:D81)</f>
        <v>0</v>
      </c>
    </row>
    <row r="78" ht="40" customHeight="1" spans="1:4">
      <c r="A78" s="117" t="s">
        <v>1300</v>
      </c>
      <c r="B78" s="194"/>
      <c r="C78" s="195" t="s">
        <v>1301</v>
      </c>
      <c r="D78" s="194"/>
    </row>
    <row r="79" ht="21" customHeight="1" spans="1:4">
      <c r="A79" s="117" t="s">
        <v>1302</v>
      </c>
      <c r="B79" s="194">
        <v>507</v>
      </c>
      <c r="C79" s="117" t="s">
        <v>1303</v>
      </c>
      <c r="D79" s="197"/>
    </row>
    <row r="80" ht="21" customHeight="1" spans="1:4">
      <c r="A80" s="117" t="s">
        <v>1304</v>
      </c>
      <c r="B80" s="194">
        <v>1358</v>
      </c>
      <c r="C80" s="117" t="s">
        <v>1305</v>
      </c>
      <c r="D80" s="197"/>
    </row>
    <row r="81" ht="15" customHeight="1" spans="1:4">
      <c r="A81" s="117"/>
      <c r="B81" s="194"/>
      <c r="C81" s="117" t="s">
        <v>1306</v>
      </c>
      <c r="D81" s="194"/>
    </row>
    <row r="82" ht="21" customHeight="1" spans="1:4">
      <c r="A82" s="116" t="s">
        <v>1307</v>
      </c>
      <c r="B82" s="194">
        <f>B83</f>
        <v>0</v>
      </c>
      <c r="C82" s="116" t="s">
        <v>1308</v>
      </c>
      <c r="D82" s="194">
        <f>D83</f>
        <v>6711</v>
      </c>
    </row>
    <row r="83" ht="21" customHeight="1" spans="1:4">
      <c r="A83" s="116" t="s">
        <v>1309</v>
      </c>
      <c r="B83" s="194">
        <f>B84</f>
        <v>0</v>
      </c>
      <c r="C83" s="116" t="s">
        <v>1310</v>
      </c>
      <c r="D83" s="194">
        <f>SUM(D84:D87)</f>
        <v>6711</v>
      </c>
    </row>
    <row r="84" ht="21" customHeight="1" spans="1:4">
      <c r="A84" s="116" t="s">
        <v>1311</v>
      </c>
      <c r="B84" s="194">
        <f>SUM(B85:B88)</f>
        <v>0</v>
      </c>
      <c r="C84" s="117" t="s">
        <v>1312</v>
      </c>
      <c r="D84" s="194">
        <v>4408</v>
      </c>
    </row>
    <row r="85" ht="21" customHeight="1" spans="1:4">
      <c r="A85" s="117" t="s">
        <v>1313</v>
      </c>
      <c r="B85" s="194"/>
      <c r="C85" s="117" t="s">
        <v>1314</v>
      </c>
      <c r="D85" s="194"/>
    </row>
    <row r="86" ht="21" customHeight="1" spans="1:4">
      <c r="A86" s="117" t="s">
        <v>1315</v>
      </c>
      <c r="B86" s="194"/>
      <c r="C86" s="117" t="s">
        <v>1316</v>
      </c>
      <c r="D86" s="194"/>
    </row>
    <row r="87" ht="21" customHeight="1" spans="1:4">
      <c r="A87" s="117" t="s">
        <v>1317</v>
      </c>
      <c r="B87" s="194"/>
      <c r="C87" s="117" t="s">
        <v>1318</v>
      </c>
      <c r="D87" s="194">
        <v>2303</v>
      </c>
    </row>
    <row r="88" ht="23" customHeight="1" spans="1:4">
      <c r="A88" s="117" t="s">
        <v>1319</v>
      </c>
      <c r="B88" s="194"/>
      <c r="C88" s="117"/>
      <c r="D88" s="194"/>
    </row>
    <row r="89" ht="23" customHeight="1" spans="1:4">
      <c r="A89" s="116" t="s">
        <v>1320</v>
      </c>
      <c r="B89" s="194">
        <f>B90</f>
        <v>13723</v>
      </c>
      <c r="C89" s="116" t="s">
        <v>1321</v>
      </c>
      <c r="D89" s="194">
        <f>SUM(D90:D93)</f>
        <v>0</v>
      </c>
    </row>
    <row r="90" ht="23" customHeight="1" spans="1:4">
      <c r="A90" s="116" t="s">
        <v>1322</v>
      </c>
      <c r="B90" s="194">
        <f>SUM(B91:B94)</f>
        <v>13723</v>
      </c>
      <c r="C90" s="117" t="s">
        <v>1323</v>
      </c>
      <c r="D90" s="194"/>
    </row>
    <row r="91" ht="23" customHeight="1" spans="1:4">
      <c r="A91" s="117" t="s">
        <v>1324</v>
      </c>
      <c r="B91" s="194">
        <v>11420</v>
      </c>
      <c r="C91" s="117" t="s">
        <v>1325</v>
      </c>
      <c r="D91" s="194"/>
    </row>
    <row r="92" ht="23" customHeight="1" spans="1:4">
      <c r="A92" s="117" t="s">
        <v>1326</v>
      </c>
      <c r="B92" s="194"/>
      <c r="C92" s="117" t="s">
        <v>1327</v>
      </c>
      <c r="D92" s="194"/>
    </row>
    <row r="93" ht="23" customHeight="1" spans="1:4">
      <c r="A93" s="117" t="s">
        <v>1328</v>
      </c>
      <c r="B93" s="194"/>
      <c r="C93" s="117" t="s">
        <v>1329</v>
      </c>
      <c r="D93" s="194"/>
    </row>
    <row r="94" ht="23" customHeight="1" spans="1:4">
      <c r="A94" s="117" t="s">
        <v>1330</v>
      </c>
      <c r="B94" s="194">
        <v>2303</v>
      </c>
      <c r="C94" s="117"/>
      <c r="D94" s="198"/>
    </row>
    <row r="95" ht="23" customHeight="1" spans="1:4">
      <c r="A95" s="116" t="s">
        <v>1331</v>
      </c>
      <c r="B95" s="194"/>
      <c r="C95" s="116" t="s">
        <v>1332</v>
      </c>
      <c r="D95" s="194"/>
    </row>
    <row r="96" ht="23" customHeight="1" spans="1:4">
      <c r="A96" s="116" t="s">
        <v>1333</v>
      </c>
      <c r="B96" s="194"/>
      <c r="C96" s="116" t="s">
        <v>1334</v>
      </c>
      <c r="D96" s="194"/>
    </row>
    <row r="97" ht="23" customHeight="1" spans="1:4">
      <c r="A97" s="116" t="s">
        <v>1335</v>
      </c>
      <c r="B97" s="194"/>
      <c r="C97" s="116" t="s">
        <v>1336</v>
      </c>
      <c r="D97" s="194"/>
    </row>
    <row r="98" ht="23" customHeight="1" spans="1:4">
      <c r="A98" s="116" t="s">
        <v>1337</v>
      </c>
      <c r="B98" s="194">
        <v>5574</v>
      </c>
      <c r="C98" s="116" t="s">
        <v>1338</v>
      </c>
      <c r="D98" s="194">
        <v>1891</v>
      </c>
    </row>
    <row r="99" ht="30" customHeight="1" spans="1:4">
      <c r="A99" s="116" t="s">
        <v>1339</v>
      </c>
      <c r="B99" s="194">
        <f>SUM(B100,B104,B108,B112)</f>
        <v>4085</v>
      </c>
      <c r="C99" s="116" t="s">
        <v>1340</v>
      </c>
      <c r="D99" s="194">
        <f>SUM(D100,D104,D108,D112)</f>
        <v>0</v>
      </c>
    </row>
    <row r="100" ht="36" customHeight="1" spans="1:4">
      <c r="A100" s="116" t="s">
        <v>1341</v>
      </c>
      <c r="B100" s="194">
        <f>SUM(B101:B103)</f>
        <v>0</v>
      </c>
      <c r="C100" s="116" t="s">
        <v>1342</v>
      </c>
      <c r="D100" s="194">
        <f>SUM(D101:D103)</f>
        <v>0</v>
      </c>
    </row>
    <row r="101" ht="30" customHeight="1" spans="1:4">
      <c r="A101" s="117" t="s">
        <v>1343</v>
      </c>
      <c r="B101" s="194"/>
      <c r="C101" s="117" t="s">
        <v>1344</v>
      </c>
      <c r="D101" s="194"/>
    </row>
    <row r="102" ht="30" customHeight="1" spans="1:4">
      <c r="A102" s="117" t="s">
        <v>1345</v>
      </c>
      <c r="B102" s="194"/>
      <c r="C102" s="117" t="s">
        <v>1346</v>
      </c>
      <c r="D102" s="194"/>
    </row>
    <row r="103" ht="28" customHeight="1" spans="1:4">
      <c r="A103" s="117" t="s">
        <v>1347</v>
      </c>
      <c r="B103" s="194"/>
      <c r="C103" s="117" t="s">
        <v>1348</v>
      </c>
      <c r="D103" s="194"/>
    </row>
    <row r="104" ht="31" customHeight="1" spans="1:4">
      <c r="A104" s="116" t="s">
        <v>1349</v>
      </c>
      <c r="B104" s="194">
        <f>SUM(B105:B107)</f>
        <v>0</v>
      </c>
      <c r="C104" s="116" t="s">
        <v>1350</v>
      </c>
      <c r="D104" s="194">
        <f>SUM(D105:D107)</f>
        <v>0</v>
      </c>
    </row>
    <row r="105" ht="33" customHeight="1" spans="1:4">
      <c r="A105" s="117" t="s">
        <v>1351</v>
      </c>
      <c r="B105" s="194"/>
      <c r="C105" s="117" t="s">
        <v>1352</v>
      </c>
      <c r="D105" s="194"/>
    </row>
    <row r="106" ht="33" customHeight="1" spans="1:4">
      <c r="A106" s="117" t="s">
        <v>1353</v>
      </c>
      <c r="B106" s="194"/>
      <c r="C106" s="117" t="s">
        <v>1354</v>
      </c>
      <c r="D106" s="194"/>
    </row>
    <row r="107" ht="27" customHeight="1" spans="1:4">
      <c r="A107" s="117" t="s">
        <v>1355</v>
      </c>
      <c r="B107" s="194"/>
      <c r="C107" s="117" t="s">
        <v>1356</v>
      </c>
      <c r="D107" s="194"/>
    </row>
    <row r="108" ht="30" customHeight="1" spans="1:4">
      <c r="A108" s="116" t="s">
        <v>1357</v>
      </c>
      <c r="B108" s="194">
        <f>SUM(B109:B111)</f>
        <v>4085</v>
      </c>
      <c r="C108" s="116" t="s">
        <v>1358</v>
      </c>
      <c r="D108" s="194">
        <f>SUM(D109:D111)</f>
        <v>0</v>
      </c>
    </row>
    <row r="109" ht="36" customHeight="1" spans="1:4">
      <c r="A109" s="117" t="s">
        <v>1359</v>
      </c>
      <c r="B109" s="194"/>
      <c r="C109" s="117" t="s">
        <v>1360</v>
      </c>
      <c r="D109" s="194"/>
    </row>
    <row r="110" ht="32" customHeight="1" spans="1:4">
      <c r="A110" s="117" t="s">
        <v>1361</v>
      </c>
      <c r="B110" s="194">
        <v>4085</v>
      </c>
      <c r="C110" s="117" t="s">
        <v>1362</v>
      </c>
      <c r="D110" s="194"/>
    </row>
    <row r="111" ht="29" customHeight="1" spans="1:4">
      <c r="A111" s="117" t="s">
        <v>1363</v>
      </c>
      <c r="B111" s="194"/>
      <c r="C111" s="117" t="s">
        <v>1364</v>
      </c>
      <c r="D111" s="194"/>
    </row>
    <row r="112" ht="32" customHeight="1" spans="1:4">
      <c r="A112" s="116" t="s">
        <v>1365</v>
      </c>
      <c r="B112" s="194">
        <f>SUM(B113:B115)</f>
        <v>0</v>
      </c>
      <c r="C112" s="116" t="s">
        <v>1366</v>
      </c>
      <c r="D112" s="194">
        <f>SUM(D113:D115)</f>
        <v>0</v>
      </c>
    </row>
    <row r="113" ht="28" customHeight="1" spans="1:4">
      <c r="A113" s="117" t="s">
        <v>1367</v>
      </c>
      <c r="B113" s="194"/>
      <c r="C113" s="117" t="s">
        <v>1368</v>
      </c>
      <c r="D113" s="194"/>
    </row>
    <row r="114" ht="28" customHeight="1" spans="1:4">
      <c r="A114" s="117" t="s">
        <v>1369</v>
      </c>
      <c r="B114" s="194"/>
      <c r="C114" s="117" t="s">
        <v>1370</v>
      </c>
      <c r="D114" s="194"/>
    </row>
    <row r="115" ht="28" customHeight="1" spans="1:4">
      <c r="A115" s="117" t="s">
        <v>1371</v>
      </c>
      <c r="B115" s="194"/>
      <c r="C115" s="117" t="s">
        <v>1372</v>
      </c>
      <c r="D115" s="194"/>
    </row>
    <row r="116" ht="28" customHeight="1" spans="1:4">
      <c r="A116" s="116" t="s">
        <v>1373</v>
      </c>
      <c r="B116" s="194"/>
      <c r="C116" s="116" t="s">
        <v>1374</v>
      </c>
      <c r="D116" s="194"/>
    </row>
    <row r="117" ht="28" customHeight="1" spans="1:4">
      <c r="A117" s="116" t="s">
        <v>1375</v>
      </c>
      <c r="B117" s="194"/>
      <c r="C117" s="116" t="s">
        <v>1376</v>
      </c>
      <c r="D117" s="194"/>
    </row>
    <row r="118" ht="28" customHeight="1" spans="1:4">
      <c r="A118" s="117"/>
      <c r="B118" s="194"/>
      <c r="C118" s="116" t="s">
        <v>1377</v>
      </c>
      <c r="D118" s="194"/>
    </row>
    <row r="119" ht="28" customHeight="1" spans="1:4">
      <c r="A119" s="117"/>
      <c r="B119" s="194"/>
      <c r="C119" s="116" t="s">
        <v>1378</v>
      </c>
      <c r="D119" s="194">
        <f>B122-SUM(D5,D6,D72,D77,D82,D89,D95:D99,D116:D118)</f>
        <v>64202</v>
      </c>
    </row>
    <row r="120" ht="28" customHeight="1" spans="1:4">
      <c r="A120" s="117"/>
      <c r="B120" s="194"/>
      <c r="C120" s="116" t="s">
        <v>1379</v>
      </c>
      <c r="D120" s="194">
        <v>64202</v>
      </c>
    </row>
    <row r="121" ht="28" customHeight="1" spans="1:4">
      <c r="A121" s="117"/>
      <c r="B121" s="194"/>
      <c r="C121" s="116" t="s">
        <v>1380</v>
      </c>
      <c r="D121" s="194">
        <f>D119-D120</f>
        <v>0</v>
      </c>
    </row>
    <row r="122" customHeight="1" spans="1:4">
      <c r="A122" s="199" t="s">
        <v>1381</v>
      </c>
      <c r="B122" s="194">
        <f>SUM(B5:B6,B72,B75:B77,B82,B89,B95:B99,B116:B117)</f>
        <v>352576</v>
      </c>
      <c r="C122" s="199" t="s">
        <v>1382</v>
      </c>
      <c r="D122" s="194">
        <f>SUM(D5:D6,D72,D77,D82,D89,D95:D99,D116:D119)</f>
        <v>352576</v>
      </c>
    </row>
  </sheetData>
  <mergeCells count="2">
    <mergeCell ref="A2:D2"/>
    <mergeCell ref="A3:D3"/>
  </mergeCells>
  <dataValidations count="1">
    <dataValidation type="decimal" operator="between" allowBlank="1" showInputMessage="1" showErrorMessage="1" sqref="B122 B5:B80 B82:B117 D5:D74 D77:D87 D89:D93 D95:D122">
      <formula1>-99999999999999</formula1>
      <formula2>99999999999999</formula2>
    </dataValidation>
  </dataValidations>
  <pageMargins left="0.590277777777778" right="0.590277777777778" top="0.786805555555556" bottom="0.786805555555556" header="0.236111111111111" footer="0.393055555555556"/>
  <pageSetup paperSize="9" scale="83" firstPageNumber="56" fitToHeight="0" orientation="portrait" useFirstPageNumber="1" horizontalDpi="600"/>
  <headerFooter alignWithMargins="0" scaleWithDoc="0">
    <oddFooter>&amp;C&amp;12-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F9"/>
  <sheetViews>
    <sheetView showGridLines="0" workbookViewId="0">
      <selection activeCell="B6" sqref="B6:E6"/>
    </sheetView>
  </sheetViews>
  <sheetFormatPr defaultColWidth="9" defaultRowHeight="14.25" outlineLevelCol="5"/>
  <cols>
    <col min="1" max="1" width="25.6333333333333" customWidth="1"/>
    <col min="2" max="5" width="16.6333333333333" style="180" customWidth="1"/>
    <col min="6" max="6" width="9" style="78"/>
  </cols>
  <sheetData>
    <row r="1" ht="19.5" customHeight="1" spans="1:6">
      <c r="A1" s="74" t="s">
        <v>1383</v>
      </c>
    </row>
    <row r="3" ht="30.75" customHeight="1" spans="1:6">
      <c r="A3" s="181" t="s">
        <v>1384</v>
      </c>
      <c r="B3" s="181"/>
      <c r="C3" s="181"/>
      <c r="D3" s="181"/>
      <c r="E3" s="181"/>
    </row>
    <row r="4" s="172" customFormat="1" ht="23.25" customHeight="1" spans="1:6">
      <c r="A4" s="182"/>
      <c r="B4" s="183"/>
      <c r="C4" s="183"/>
      <c r="D4" s="183"/>
      <c r="E4" s="183" t="s">
        <v>2</v>
      </c>
      <c r="F4" s="18"/>
    </row>
    <row r="5" s="172" customFormat="1" ht="39.75" customHeight="1" spans="1:6">
      <c r="A5" s="184" t="s">
        <v>1385</v>
      </c>
      <c r="B5" s="184" t="s">
        <v>1386</v>
      </c>
      <c r="C5" s="184" t="s">
        <v>1387</v>
      </c>
      <c r="D5" s="184" t="s">
        <v>1388</v>
      </c>
      <c r="E5" s="184" t="s">
        <v>1389</v>
      </c>
      <c r="F5" s="18"/>
    </row>
    <row r="6" s="172" customFormat="1" ht="35" customHeight="1" spans="1:6">
      <c r="A6" s="185" t="s">
        <v>1390</v>
      </c>
      <c r="B6" s="10">
        <v>3693</v>
      </c>
      <c r="C6" s="10">
        <v>199411</v>
      </c>
      <c r="D6" s="10">
        <v>26217</v>
      </c>
      <c r="E6" s="10">
        <f>SUM(B6:D6)</f>
        <v>229321</v>
      </c>
      <c r="F6" s="18"/>
    </row>
    <row r="8" spans="1:6">
      <c r="A8" s="186"/>
      <c r="B8" s="187"/>
      <c r="C8" s="187"/>
      <c r="D8" s="187"/>
      <c r="E8" s="187"/>
    </row>
    <row r="9" spans="1:6">
      <c r="A9" s="186"/>
      <c r="B9" s="187"/>
      <c r="C9" s="187"/>
      <c r="D9" s="187"/>
      <c r="E9" s="187"/>
    </row>
  </sheetData>
  <mergeCells count="2">
    <mergeCell ref="A3:E3"/>
    <mergeCell ref="A8:E9"/>
  </mergeCells>
  <dataValidations count="1">
    <dataValidation type="decimal" operator="between" allowBlank="1" showInputMessage="1" showErrorMessage="1" sqref="C6:D6">
      <formula1>-99999999999999</formula1>
      <formula2>99999999999999</formula2>
    </dataValidation>
  </dataValidations>
  <printOptions horizontalCentered="1"/>
  <pageMargins left="0.590277777777778" right="0.590277777777778" top="0.786805555555556" bottom="0.786805555555556" header="0.354166666666667" footer="0.393055555555556"/>
  <pageSetup paperSize="9" firstPageNumber="60" orientation="portrait" useFirstPageNumber="1" horizontalDpi="600"/>
  <headerFooter>
    <oddFooter>&amp;C&amp;12-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A231"/>
  <sheetViews>
    <sheetView showGridLines="0" showZeros="0" view="pageBreakPreview" zoomScaleNormal="100" workbookViewId="0">
      <selection activeCell="C7" sqref="C7:C229"/>
    </sheetView>
  </sheetViews>
  <sheetFormatPr defaultColWidth="12.175" defaultRowHeight="16.95" customHeight="1"/>
  <cols>
    <col min="1" max="1" width="13.8833333333333" style="1" customWidth="1"/>
    <col min="2" max="2" width="53.75" style="1" customWidth="1"/>
    <col min="3" max="3" width="23.8083333333333" style="2" customWidth="1"/>
    <col min="4" max="235" width="12.175" style="1" customWidth="1"/>
  </cols>
  <sheetData>
    <row r="1" s="18" customFormat="1" ht="28" customHeight="1" spans="1:235">
      <c r="A1" s="173" t="s">
        <v>1391</v>
      </c>
      <c r="B1" s="170"/>
      <c r="C1" s="174"/>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70"/>
      <c r="AJ1" s="170"/>
      <c r="AK1" s="170"/>
      <c r="AL1" s="170"/>
      <c r="AM1" s="170"/>
      <c r="AN1" s="170"/>
      <c r="AO1" s="170"/>
      <c r="AP1" s="170"/>
      <c r="AQ1" s="170"/>
      <c r="AR1" s="170"/>
      <c r="AS1" s="170"/>
      <c r="AT1" s="170"/>
      <c r="AU1" s="170"/>
      <c r="AV1" s="170"/>
      <c r="AW1" s="170"/>
      <c r="AX1" s="170"/>
      <c r="AY1" s="170"/>
      <c r="AZ1" s="170"/>
      <c r="BA1" s="170"/>
      <c r="BB1" s="170"/>
      <c r="BC1" s="170"/>
      <c r="BD1" s="170"/>
      <c r="BE1" s="170"/>
      <c r="BF1" s="170"/>
      <c r="BG1" s="170"/>
      <c r="BH1" s="170"/>
      <c r="BI1" s="170"/>
      <c r="BJ1" s="170"/>
      <c r="BK1" s="170"/>
      <c r="BL1" s="170"/>
      <c r="BM1" s="170"/>
      <c r="BN1" s="170"/>
      <c r="BO1" s="170"/>
      <c r="BP1" s="170"/>
      <c r="BQ1" s="170"/>
      <c r="BR1" s="170"/>
      <c r="BS1" s="170"/>
      <c r="BT1" s="170"/>
      <c r="BU1" s="170"/>
      <c r="BV1" s="170"/>
      <c r="BW1" s="170"/>
      <c r="BX1" s="170"/>
      <c r="BY1" s="170"/>
      <c r="BZ1" s="170"/>
      <c r="CA1" s="170"/>
      <c r="CB1" s="170"/>
      <c r="CC1" s="170"/>
      <c r="CD1" s="170"/>
      <c r="CE1" s="170"/>
      <c r="CF1" s="170"/>
      <c r="CG1" s="170"/>
      <c r="CH1" s="170"/>
      <c r="CI1" s="170"/>
      <c r="CJ1" s="170"/>
      <c r="CK1" s="170"/>
      <c r="CL1" s="170"/>
      <c r="CM1" s="170"/>
      <c r="CN1" s="170"/>
      <c r="CO1" s="170"/>
      <c r="CP1" s="170"/>
      <c r="CQ1" s="170"/>
      <c r="CR1" s="170"/>
      <c r="CS1" s="170"/>
      <c r="CT1" s="170"/>
      <c r="CU1" s="170"/>
      <c r="CV1" s="170"/>
      <c r="CW1" s="170"/>
      <c r="CX1" s="170"/>
      <c r="CY1" s="170"/>
      <c r="CZ1" s="170"/>
      <c r="DA1" s="170"/>
      <c r="DB1" s="170"/>
      <c r="DC1" s="170"/>
      <c r="DD1" s="170"/>
      <c r="DE1" s="170"/>
      <c r="DF1" s="170"/>
      <c r="DG1" s="170"/>
      <c r="DH1" s="170"/>
      <c r="DI1" s="170"/>
      <c r="DJ1" s="170"/>
      <c r="DK1" s="170"/>
      <c r="DL1" s="170"/>
      <c r="DM1" s="170"/>
      <c r="DN1" s="170"/>
      <c r="DO1" s="170"/>
      <c r="DP1" s="170"/>
      <c r="DQ1" s="170"/>
      <c r="DR1" s="170"/>
      <c r="DS1" s="170"/>
      <c r="DT1" s="170"/>
      <c r="DU1" s="170"/>
      <c r="DV1" s="170"/>
      <c r="DW1" s="170"/>
      <c r="DX1" s="170"/>
      <c r="DY1" s="170"/>
      <c r="DZ1" s="170"/>
      <c r="EA1" s="170"/>
      <c r="EB1" s="170"/>
      <c r="EC1" s="170"/>
      <c r="ED1" s="170"/>
      <c r="EE1" s="170"/>
      <c r="EF1" s="170"/>
      <c r="EG1" s="170"/>
      <c r="EH1" s="170"/>
      <c r="EI1" s="170"/>
      <c r="EJ1" s="170"/>
      <c r="EK1" s="170"/>
      <c r="EL1" s="170"/>
      <c r="EM1" s="170"/>
      <c r="EN1" s="170"/>
      <c r="EO1" s="170"/>
      <c r="EP1" s="170"/>
      <c r="EQ1" s="170"/>
      <c r="ER1" s="170"/>
      <c r="ES1" s="170"/>
      <c r="ET1" s="170"/>
      <c r="EU1" s="170"/>
      <c r="EV1" s="170"/>
      <c r="EW1" s="170"/>
      <c r="EX1" s="170"/>
      <c r="EY1" s="170"/>
      <c r="EZ1" s="170"/>
      <c r="FA1" s="170"/>
      <c r="FB1" s="170"/>
      <c r="FC1" s="170"/>
      <c r="FD1" s="170"/>
      <c r="FE1" s="170"/>
      <c r="FF1" s="170"/>
      <c r="FG1" s="170"/>
      <c r="FH1" s="170"/>
      <c r="FI1" s="170"/>
      <c r="FJ1" s="170"/>
      <c r="FK1" s="170"/>
      <c r="FL1" s="170"/>
      <c r="FM1" s="170"/>
      <c r="FN1" s="170"/>
      <c r="FO1" s="170"/>
      <c r="FP1" s="170"/>
      <c r="FQ1" s="170"/>
      <c r="FR1" s="170"/>
      <c r="FS1" s="170"/>
      <c r="FT1" s="170"/>
      <c r="FU1" s="170"/>
      <c r="FV1" s="170"/>
      <c r="FW1" s="170"/>
      <c r="FX1" s="170"/>
      <c r="FY1" s="170"/>
      <c r="FZ1" s="170"/>
      <c r="GA1" s="170"/>
      <c r="GB1" s="170"/>
      <c r="GC1" s="170"/>
      <c r="GD1" s="170"/>
      <c r="GE1" s="170"/>
      <c r="GF1" s="170"/>
      <c r="GG1" s="170"/>
      <c r="GH1" s="170"/>
      <c r="GI1" s="170"/>
      <c r="GJ1" s="170"/>
      <c r="GK1" s="170"/>
      <c r="GL1" s="170"/>
      <c r="GM1" s="170"/>
      <c r="GN1" s="170"/>
      <c r="GO1" s="170"/>
      <c r="GP1" s="170"/>
      <c r="GQ1" s="170"/>
      <c r="GR1" s="170"/>
      <c r="GS1" s="170"/>
      <c r="GT1" s="170"/>
      <c r="GU1" s="170"/>
      <c r="GV1" s="170"/>
      <c r="GW1" s="170"/>
      <c r="GX1" s="170"/>
      <c r="GY1" s="170"/>
      <c r="GZ1" s="170"/>
      <c r="HA1" s="170"/>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
    </row>
    <row r="2" s="18" customFormat="1" ht="33.95" customHeight="1" spans="1:235">
      <c r="A2" s="175" t="s">
        <v>1392</v>
      </c>
      <c r="B2" s="175"/>
      <c r="C2" s="175"/>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c r="BS2" s="170"/>
      <c r="BT2" s="170"/>
      <c r="BU2" s="170"/>
      <c r="BV2" s="170"/>
      <c r="BW2" s="170"/>
      <c r="BX2" s="170"/>
      <c r="BY2" s="170"/>
      <c r="BZ2" s="170"/>
      <c r="CA2" s="170"/>
      <c r="CB2" s="170"/>
      <c r="CC2" s="170"/>
      <c r="CD2" s="170"/>
      <c r="CE2" s="170"/>
      <c r="CF2" s="170"/>
      <c r="CG2" s="170"/>
      <c r="CH2" s="170"/>
      <c r="CI2" s="170"/>
      <c r="CJ2" s="170"/>
      <c r="CK2" s="170"/>
      <c r="CL2" s="170"/>
      <c r="CM2" s="170"/>
      <c r="CN2" s="170"/>
      <c r="CO2" s="170"/>
      <c r="CP2" s="170"/>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0"/>
      <c r="DW2" s="170"/>
      <c r="DX2" s="170"/>
      <c r="DY2" s="170"/>
      <c r="DZ2" s="170"/>
      <c r="EA2" s="170"/>
      <c r="EB2" s="170"/>
      <c r="EC2" s="170"/>
      <c r="ED2" s="170"/>
      <c r="EE2" s="170"/>
      <c r="EF2" s="170"/>
      <c r="EG2" s="170"/>
      <c r="EH2" s="170"/>
      <c r="EI2" s="170"/>
      <c r="EJ2" s="170"/>
      <c r="EK2" s="170"/>
      <c r="EL2" s="170"/>
      <c r="EM2" s="170"/>
      <c r="EN2" s="170"/>
      <c r="EO2" s="170"/>
      <c r="EP2" s="170"/>
      <c r="EQ2" s="170"/>
      <c r="ER2" s="170"/>
      <c r="ES2" s="170"/>
      <c r="ET2" s="170"/>
      <c r="EU2" s="170"/>
      <c r="EV2" s="170"/>
      <c r="EW2" s="170"/>
      <c r="EX2" s="170"/>
      <c r="EY2" s="170"/>
      <c r="EZ2" s="170"/>
      <c r="FA2" s="170"/>
      <c r="FB2" s="170"/>
      <c r="FC2" s="170"/>
      <c r="FD2" s="170"/>
      <c r="FE2" s="170"/>
      <c r="FF2" s="170"/>
      <c r="FG2" s="170"/>
      <c r="FH2" s="170"/>
      <c r="FI2" s="170"/>
      <c r="FJ2" s="170"/>
      <c r="FK2" s="170"/>
      <c r="FL2" s="170"/>
      <c r="FM2" s="170"/>
      <c r="FN2" s="170"/>
      <c r="FO2" s="170"/>
      <c r="FP2" s="170"/>
      <c r="FQ2" s="170"/>
      <c r="FR2" s="170"/>
      <c r="FS2" s="170"/>
      <c r="FT2" s="170"/>
      <c r="FU2" s="170"/>
      <c r="FV2" s="170"/>
      <c r="FW2" s="170"/>
      <c r="FX2" s="170"/>
      <c r="FY2" s="170"/>
      <c r="FZ2" s="170"/>
      <c r="GA2" s="170"/>
      <c r="GB2" s="170"/>
      <c r="GC2" s="170"/>
      <c r="GD2" s="170"/>
      <c r="GE2" s="170"/>
      <c r="GF2" s="170"/>
      <c r="GG2" s="170"/>
      <c r="GH2" s="170"/>
      <c r="GI2" s="170"/>
      <c r="GJ2" s="170"/>
      <c r="GK2" s="170"/>
      <c r="GL2" s="170"/>
      <c r="GM2" s="170"/>
      <c r="GN2" s="170"/>
      <c r="GO2" s="170"/>
      <c r="GP2" s="170"/>
      <c r="GQ2" s="170"/>
      <c r="GR2" s="170"/>
      <c r="GS2" s="170"/>
      <c r="GT2" s="170"/>
      <c r="GU2" s="170"/>
      <c r="GV2" s="170"/>
      <c r="GW2" s="170"/>
      <c r="GX2" s="170"/>
      <c r="GY2" s="170"/>
      <c r="GZ2" s="170"/>
      <c r="HA2" s="170"/>
      <c r="HB2" s="170"/>
      <c r="HC2" s="170"/>
      <c r="HD2" s="170"/>
      <c r="HE2" s="170"/>
      <c r="HF2" s="170"/>
      <c r="HG2" s="170"/>
      <c r="HH2" s="170"/>
      <c r="HI2" s="170"/>
      <c r="HJ2" s="170"/>
      <c r="HK2" s="170"/>
      <c r="HL2" s="170"/>
      <c r="HM2" s="170"/>
      <c r="HN2" s="170"/>
      <c r="HO2" s="170"/>
      <c r="HP2" s="170"/>
      <c r="HQ2" s="170"/>
      <c r="HR2" s="170"/>
      <c r="HS2" s="170"/>
      <c r="HT2" s="170"/>
      <c r="HU2" s="170"/>
      <c r="HV2" s="170"/>
      <c r="HW2" s="170"/>
      <c r="HX2" s="170"/>
      <c r="HY2" s="170"/>
      <c r="HZ2" s="170"/>
      <c r="IA2" s="1"/>
    </row>
    <row r="3" s="18" customFormat="1" customHeight="1" spans="1:235">
      <c r="A3" s="176" t="s">
        <v>2</v>
      </c>
      <c r="B3" s="176"/>
      <c r="C3" s="177"/>
      <c r="D3" s="170"/>
      <c r="E3" s="170"/>
      <c r="F3" s="170"/>
      <c r="G3" s="170"/>
      <c r="H3" s="170"/>
      <c r="I3" s="170"/>
      <c r="J3" s="170"/>
      <c r="K3" s="170"/>
      <c r="L3" s="170"/>
      <c r="M3" s="170"/>
      <c r="N3" s="170"/>
      <c r="O3" s="170"/>
      <c r="P3" s="170"/>
      <c r="Q3" s="170"/>
      <c r="R3" s="170"/>
      <c r="S3" s="170"/>
      <c r="T3" s="170"/>
      <c r="U3" s="170"/>
      <c r="V3" s="170"/>
      <c r="W3" s="170"/>
      <c r="X3" s="170"/>
      <c r="Y3" s="170"/>
      <c r="Z3" s="170"/>
      <c r="AA3" s="170"/>
      <c r="AB3" s="170"/>
      <c r="AC3" s="170"/>
      <c r="AD3" s="170"/>
      <c r="AE3" s="170"/>
      <c r="AF3" s="170"/>
      <c r="AG3" s="170"/>
      <c r="AH3" s="170"/>
      <c r="AI3" s="170"/>
      <c r="AJ3" s="170"/>
      <c r="AK3" s="170"/>
      <c r="AL3" s="170"/>
      <c r="AM3" s="170"/>
      <c r="AN3" s="170"/>
      <c r="AO3" s="170"/>
      <c r="AP3" s="170"/>
      <c r="AQ3" s="170"/>
      <c r="AR3" s="170"/>
      <c r="AS3" s="170"/>
      <c r="AT3" s="170"/>
      <c r="AU3" s="170"/>
      <c r="AV3" s="170"/>
      <c r="AW3" s="170"/>
      <c r="AX3" s="170"/>
      <c r="AY3" s="170"/>
      <c r="AZ3" s="170"/>
      <c r="BA3" s="170"/>
      <c r="BB3" s="170"/>
      <c r="BC3" s="170"/>
      <c r="BD3" s="170"/>
      <c r="BE3" s="170"/>
      <c r="BF3" s="170"/>
      <c r="BG3" s="170"/>
      <c r="BH3" s="170"/>
      <c r="BI3" s="170"/>
      <c r="BJ3" s="170"/>
      <c r="BK3" s="170"/>
      <c r="BL3" s="170"/>
      <c r="BM3" s="170"/>
      <c r="BN3" s="170"/>
      <c r="BO3" s="170"/>
      <c r="BP3" s="170"/>
      <c r="BQ3" s="170"/>
      <c r="BR3" s="170"/>
      <c r="BS3" s="170"/>
      <c r="BT3" s="170"/>
      <c r="BU3" s="170"/>
      <c r="BV3" s="170"/>
      <c r="BW3" s="170"/>
      <c r="BX3" s="170"/>
      <c r="BY3" s="170"/>
      <c r="BZ3" s="170"/>
      <c r="CA3" s="170"/>
      <c r="CB3" s="170"/>
      <c r="CC3" s="170"/>
      <c r="CD3" s="170"/>
      <c r="CE3" s="170"/>
      <c r="CF3" s="170"/>
      <c r="CG3" s="170"/>
      <c r="CH3" s="170"/>
      <c r="CI3" s="170"/>
      <c r="CJ3" s="170"/>
      <c r="CK3" s="170"/>
      <c r="CL3" s="170"/>
      <c r="CM3" s="170"/>
      <c r="CN3" s="170"/>
      <c r="CO3" s="170"/>
      <c r="CP3" s="170"/>
      <c r="CQ3" s="170"/>
      <c r="CR3" s="170"/>
      <c r="CS3" s="170"/>
      <c r="CT3" s="170"/>
      <c r="CU3" s="170"/>
      <c r="CV3" s="170"/>
      <c r="CW3" s="170"/>
      <c r="CX3" s="170"/>
      <c r="CY3" s="170"/>
      <c r="CZ3" s="170"/>
      <c r="DA3" s="170"/>
      <c r="DB3" s="170"/>
      <c r="DC3" s="170"/>
      <c r="DD3" s="170"/>
      <c r="DE3" s="170"/>
      <c r="DF3" s="170"/>
      <c r="DG3" s="170"/>
      <c r="DH3" s="170"/>
      <c r="DI3" s="170"/>
      <c r="DJ3" s="170"/>
      <c r="DK3" s="170"/>
      <c r="DL3" s="170"/>
      <c r="DM3" s="170"/>
      <c r="DN3" s="170"/>
      <c r="DO3" s="170"/>
      <c r="DP3" s="170"/>
      <c r="DQ3" s="170"/>
      <c r="DR3" s="170"/>
      <c r="DS3" s="170"/>
      <c r="DT3" s="170"/>
      <c r="DU3" s="170"/>
      <c r="DV3" s="170"/>
      <c r="DW3" s="170"/>
      <c r="DX3" s="170"/>
      <c r="DY3" s="170"/>
      <c r="DZ3" s="170"/>
      <c r="EA3" s="170"/>
      <c r="EB3" s="170"/>
      <c r="EC3" s="170"/>
      <c r="ED3" s="170"/>
      <c r="EE3" s="170"/>
      <c r="EF3" s="170"/>
      <c r="EG3" s="170"/>
      <c r="EH3" s="170"/>
      <c r="EI3" s="170"/>
      <c r="EJ3" s="170"/>
      <c r="EK3" s="170"/>
      <c r="EL3" s="170"/>
      <c r="EM3" s="170"/>
      <c r="EN3" s="170"/>
      <c r="EO3" s="170"/>
      <c r="EP3" s="170"/>
      <c r="EQ3" s="170"/>
      <c r="ER3" s="170"/>
      <c r="ES3" s="170"/>
      <c r="ET3" s="170"/>
      <c r="EU3" s="170"/>
      <c r="EV3" s="170"/>
      <c r="EW3" s="170"/>
      <c r="EX3" s="170"/>
      <c r="EY3" s="170"/>
      <c r="EZ3" s="170"/>
      <c r="FA3" s="170"/>
      <c r="FB3" s="170"/>
      <c r="FC3" s="170"/>
      <c r="FD3" s="170"/>
      <c r="FE3" s="170"/>
      <c r="FF3" s="170"/>
      <c r="FG3" s="170"/>
      <c r="FH3" s="170"/>
      <c r="FI3" s="170"/>
      <c r="FJ3" s="170"/>
      <c r="FK3" s="170"/>
      <c r="FL3" s="170"/>
      <c r="FM3" s="170"/>
      <c r="FN3" s="170"/>
      <c r="FO3" s="170"/>
      <c r="FP3" s="170"/>
      <c r="FQ3" s="170"/>
      <c r="FR3" s="170"/>
      <c r="FS3" s="170"/>
      <c r="FT3" s="170"/>
      <c r="FU3" s="170"/>
      <c r="FV3" s="170"/>
      <c r="FW3" s="170"/>
      <c r="FX3" s="170"/>
      <c r="FY3" s="170"/>
      <c r="FZ3" s="170"/>
      <c r="GA3" s="170"/>
      <c r="GB3" s="170"/>
      <c r="GC3" s="170"/>
      <c r="GD3" s="170"/>
      <c r="GE3" s="170"/>
      <c r="GF3" s="170"/>
      <c r="GG3" s="170"/>
      <c r="GH3" s="170"/>
      <c r="GI3" s="170"/>
      <c r="GJ3" s="170"/>
      <c r="GK3" s="170"/>
      <c r="GL3" s="170"/>
      <c r="GM3" s="170"/>
      <c r="GN3" s="170"/>
      <c r="GO3" s="170"/>
      <c r="GP3" s="170"/>
      <c r="GQ3" s="170"/>
      <c r="GR3" s="170"/>
      <c r="GS3" s="170"/>
      <c r="GT3" s="170"/>
      <c r="GU3" s="170"/>
      <c r="GV3" s="170"/>
      <c r="GW3" s="170"/>
      <c r="GX3" s="170"/>
      <c r="GY3" s="170"/>
      <c r="GZ3" s="170"/>
      <c r="HA3" s="170"/>
      <c r="HB3" s="170"/>
      <c r="HC3" s="170"/>
      <c r="HD3" s="170"/>
      <c r="HE3" s="170"/>
      <c r="HF3" s="170"/>
      <c r="HG3" s="170"/>
      <c r="HH3" s="170"/>
      <c r="HI3" s="170"/>
      <c r="HJ3" s="170"/>
      <c r="HK3" s="170"/>
      <c r="HL3" s="170"/>
      <c r="HM3" s="170"/>
      <c r="HN3" s="170"/>
      <c r="HO3" s="170"/>
      <c r="HP3" s="170"/>
      <c r="HQ3" s="170"/>
      <c r="HR3" s="170"/>
      <c r="HS3" s="170"/>
      <c r="HT3" s="170"/>
      <c r="HU3" s="170"/>
      <c r="HV3" s="170"/>
      <c r="HW3" s="170"/>
      <c r="HX3" s="170"/>
      <c r="HY3" s="170"/>
      <c r="HZ3" s="170"/>
      <c r="IA3" s="170"/>
    </row>
    <row r="4" s="170" customFormat="1" customHeight="1" spans="1:235">
      <c r="A4" s="8" t="s">
        <v>37</v>
      </c>
      <c r="B4" s="8" t="s">
        <v>1105</v>
      </c>
      <c r="C4" s="8" t="s">
        <v>1388</v>
      </c>
    </row>
    <row r="5" s="171" customFormat="1" customHeight="1" spans="1:235">
      <c r="A5" s="8"/>
      <c r="B5" s="8"/>
      <c r="C5" s="8"/>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c r="CA5" s="170"/>
      <c r="CB5" s="170"/>
      <c r="CC5" s="170"/>
      <c r="CD5" s="170"/>
      <c r="CE5" s="170"/>
      <c r="CF5" s="170"/>
      <c r="CG5" s="170"/>
      <c r="CH5" s="170"/>
      <c r="CI5" s="170"/>
      <c r="CJ5" s="170"/>
      <c r="CK5" s="170"/>
      <c r="CL5" s="170"/>
      <c r="CM5" s="170"/>
      <c r="CN5" s="170"/>
      <c r="CO5" s="170"/>
      <c r="CP5" s="170"/>
      <c r="CQ5" s="170"/>
      <c r="CR5" s="170"/>
      <c r="CS5" s="170"/>
      <c r="CT5" s="170"/>
      <c r="CU5" s="170"/>
      <c r="CV5" s="170"/>
      <c r="CW5" s="170"/>
      <c r="CX5" s="170"/>
      <c r="CY5" s="170"/>
      <c r="CZ5" s="170"/>
      <c r="DA5" s="170"/>
      <c r="DB5" s="170"/>
      <c r="DC5" s="170"/>
      <c r="DD5" s="170"/>
      <c r="DE5" s="170"/>
      <c r="DF5" s="170"/>
      <c r="DG5" s="170"/>
      <c r="DH5" s="170"/>
      <c r="DI5" s="170"/>
      <c r="DJ5" s="170"/>
      <c r="DK5" s="170"/>
      <c r="DL5" s="170"/>
      <c r="DM5" s="170"/>
      <c r="DN5" s="170"/>
      <c r="DO5" s="170"/>
      <c r="DP5" s="170"/>
      <c r="DQ5" s="170"/>
      <c r="DR5" s="170"/>
      <c r="DS5" s="170"/>
      <c r="DT5" s="170"/>
      <c r="DU5" s="170"/>
      <c r="DV5" s="170"/>
      <c r="DW5" s="170"/>
      <c r="DX5" s="170"/>
      <c r="DY5" s="170"/>
      <c r="DZ5" s="170"/>
      <c r="EA5" s="170"/>
      <c r="EB5" s="170"/>
      <c r="EC5" s="170"/>
      <c r="ED5" s="170"/>
      <c r="EE5" s="170"/>
      <c r="EF5" s="170"/>
      <c r="EG5" s="170"/>
      <c r="EH5" s="170"/>
      <c r="EI5" s="170"/>
      <c r="EJ5" s="170"/>
      <c r="EK5" s="170"/>
      <c r="EL5" s="170"/>
      <c r="EM5" s="170"/>
      <c r="EN5" s="170"/>
      <c r="EO5" s="170"/>
      <c r="EP5" s="170"/>
      <c r="EQ5" s="170"/>
      <c r="ER5" s="170"/>
      <c r="ES5" s="170"/>
      <c r="ET5" s="170"/>
      <c r="EU5" s="170"/>
      <c r="EV5" s="170"/>
      <c r="EW5" s="170"/>
      <c r="EX5" s="170"/>
      <c r="EY5" s="170"/>
      <c r="EZ5" s="170"/>
      <c r="FA5" s="170"/>
      <c r="FB5" s="170"/>
      <c r="FC5" s="170"/>
      <c r="FD5" s="170"/>
      <c r="FE5" s="170"/>
      <c r="FF5" s="170"/>
      <c r="FG5" s="170"/>
      <c r="FH5" s="170"/>
      <c r="FI5" s="170"/>
      <c r="FJ5" s="170"/>
      <c r="FK5" s="170"/>
      <c r="FL5" s="170"/>
      <c r="FM5" s="170"/>
      <c r="FN5" s="170"/>
      <c r="FO5" s="170"/>
      <c r="FP5" s="170"/>
      <c r="FQ5" s="170"/>
      <c r="FR5" s="170"/>
      <c r="FS5" s="170"/>
      <c r="FT5" s="170"/>
      <c r="FU5" s="170"/>
      <c r="FV5" s="170"/>
      <c r="FW5" s="170"/>
      <c r="FX5" s="170"/>
      <c r="FY5" s="170"/>
      <c r="FZ5" s="170"/>
      <c r="GA5" s="170"/>
      <c r="GB5" s="170"/>
      <c r="GC5" s="170"/>
      <c r="GD5" s="170"/>
      <c r="GE5" s="170"/>
      <c r="GF5" s="170"/>
      <c r="GG5" s="170"/>
      <c r="GH5" s="170"/>
      <c r="GI5" s="170"/>
      <c r="GJ5" s="170"/>
      <c r="GK5" s="170"/>
      <c r="GL5" s="170"/>
      <c r="GM5" s="170"/>
      <c r="GN5" s="170"/>
      <c r="GO5" s="170"/>
      <c r="GP5" s="170"/>
      <c r="GQ5" s="170"/>
      <c r="GR5" s="170"/>
      <c r="GS5" s="170"/>
      <c r="GT5" s="170"/>
      <c r="GU5" s="170"/>
      <c r="GV5" s="170"/>
      <c r="GW5" s="170"/>
      <c r="GX5" s="170"/>
      <c r="GY5" s="170"/>
      <c r="GZ5" s="170"/>
      <c r="HA5" s="170"/>
      <c r="HB5" s="170"/>
      <c r="HC5" s="170"/>
      <c r="HD5" s="170"/>
      <c r="HE5" s="170"/>
      <c r="HF5" s="170"/>
      <c r="HG5" s="170"/>
      <c r="HH5" s="170"/>
      <c r="HI5" s="170"/>
      <c r="HJ5" s="170"/>
      <c r="HK5" s="170"/>
      <c r="HL5" s="170"/>
      <c r="HM5" s="170"/>
      <c r="HN5" s="170"/>
      <c r="HO5" s="170"/>
      <c r="HP5" s="170"/>
      <c r="HQ5" s="170"/>
      <c r="HR5" s="170"/>
      <c r="HS5" s="170"/>
      <c r="HT5" s="170"/>
      <c r="HU5" s="170"/>
      <c r="HV5" s="170"/>
      <c r="HW5" s="170"/>
      <c r="HX5" s="170"/>
      <c r="HY5" s="170"/>
      <c r="HZ5" s="170"/>
      <c r="IA5" s="170"/>
    </row>
    <row r="6" s="171" customFormat="1" ht="8" customHeight="1" spans="1:235">
      <c r="A6" s="8"/>
      <c r="B6" s="8"/>
      <c r="C6" s="8"/>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0"/>
      <c r="CE6" s="170"/>
      <c r="CF6" s="170"/>
      <c r="CG6" s="170"/>
      <c r="CH6" s="170"/>
      <c r="CI6" s="170"/>
      <c r="CJ6" s="170"/>
      <c r="CK6" s="170"/>
      <c r="CL6" s="170"/>
      <c r="CM6" s="170"/>
      <c r="CN6" s="170"/>
      <c r="CO6" s="170"/>
      <c r="CP6" s="170"/>
      <c r="CQ6" s="170"/>
      <c r="CR6" s="170"/>
      <c r="CS6" s="170"/>
      <c r="CT6" s="170"/>
      <c r="CU6" s="170"/>
      <c r="CV6" s="170"/>
      <c r="CW6" s="170"/>
      <c r="CX6" s="170"/>
      <c r="CY6" s="170"/>
      <c r="CZ6" s="170"/>
      <c r="DA6" s="170"/>
      <c r="DB6" s="170"/>
      <c r="DC6" s="170"/>
      <c r="DD6" s="170"/>
      <c r="DE6" s="170"/>
      <c r="DF6" s="170"/>
      <c r="DG6" s="170"/>
      <c r="DH6" s="170"/>
      <c r="DI6" s="170"/>
      <c r="DJ6" s="170"/>
      <c r="DK6" s="170"/>
      <c r="DL6" s="170"/>
      <c r="DM6" s="170"/>
      <c r="DN6" s="170"/>
      <c r="DO6" s="170"/>
      <c r="DP6" s="170"/>
      <c r="DQ6" s="170"/>
      <c r="DR6" s="170"/>
      <c r="DS6" s="170"/>
      <c r="DT6" s="170"/>
      <c r="DU6" s="170"/>
      <c r="DV6" s="170"/>
      <c r="DW6" s="170"/>
      <c r="DX6" s="170"/>
      <c r="DY6" s="170"/>
      <c r="DZ6" s="170"/>
      <c r="EA6" s="170"/>
      <c r="EB6" s="170"/>
      <c r="EC6" s="170"/>
      <c r="ED6" s="170"/>
      <c r="EE6" s="170"/>
      <c r="EF6" s="170"/>
      <c r="EG6" s="170"/>
      <c r="EH6" s="170"/>
      <c r="EI6" s="170"/>
      <c r="EJ6" s="170"/>
      <c r="EK6" s="170"/>
      <c r="EL6" s="170"/>
      <c r="EM6" s="170"/>
      <c r="EN6" s="170"/>
      <c r="EO6" s="170"/>
      <c r="EP6" s="170"/>
      <c r="EQ6" s="170"/>
      <c r="ER6" s="170"/>
      <c r="ES6" s="170"/>
      <c r="ET6" s="170"/>
      <c r="EU6" s="170"/>
      <c r="EV6" s="170"/>
      <c r="EW6" s="170"/>
      <c r="EX6" s="170"/>
      <c r="EY6" s="170"/>
      <c r="EZ6" s="170"/>
      <c r="FA6" s="170"/>
      <c r="FB6" s="170"/>
      <c r="FC6" s="170"/>
      <c r="FD6" s="170"/>
      <c r="FE6" s="170"/>
      <c r="FF6" s="170"/>
      <c r="FG6" s="170"/>
      <c r="FH6" s="170"/>
      <c r="FI6" s="170"/>
      <c r="FJ6" s="170"/>
      <c r="FK6" s="170"/>
      <c r="FL6" s="170"/>
      <c r="FM6" s="170"/>
      <c r="FN6" s="170"/>
      <c r="FO6" s="170"/>
      <c r="FP6" s="170"/>
      <c r="FQ6" s="170"/>
      <c r="FR6" s="170"/>
      <c r="FS6" s="170"/>
      <c r="FT6" s="170"/>
      <c r="FU6" s="170"/>
      <c r="FV6" s="170"/>
      <c r="FW6" s="170"/>
      <c r="FX6" s="170"/>
      <c r="FY6" s="170"/>
      <c r="FZ6" s="170"/>
      <c r="GA6" s="170"/>
      <c r="GB6" s="170"/>
      <c r="GC6" s="170"/>
      <c r="GD6" s="170"/>
      <c r="GE6" s="170"/>
      <c r="GF6" s="170"/>
      <c r="GG6" s="170"/>
      <c r="GH6" s="170"/>
      <c r="GI6" s="170"/>
      <c r="GJ6" s="170"/>
      <c r="GK6" s="170"/>
      <c r="GL6" s="170"/>
      <c r="GM6" s="170"/>
      <c r="GN6" s="170"/>
      <c r="GO6" s="170"/>
      <c r="GP6" s="170"/>
      <c r="GQ6" s="170"/>
      <c r="GR6" s="170"/>
      <c r="GS6" s="170"/>
      <c r="GT6" s="170"/>
      <c r="GU6" s="170"/>
      <c r="GV6" s="170"/>
      <c r="GW6" s="170"/>
      <c r="GX6" s="170"/>
      <c r="GY6" s="170"/>
      <c r="GZ6" s="170"/>
      <c r="HA6" s="170"/>
      <c r="HB6" s="170"/>
      <c r="HC6" s="170"/>
      <c r="HD6" s="170"/>
      <c r="HE6" s="170"/>
      <c r="HF6" s="170"/>
      <c r="HG6" s="170"/>
      <c r="HH6" s="170"/>
      <c r="HI6" s="170"/>
      <c r="HJ6" s="170"/>
      <c r="HK6" s="170"/>
      <c r="HL6" s="170"/>
      <c r="HM6" s="170"/>
      <c r="HN6" s="170"/>
      <c r="HO6" s="170"/>
      <c r="HP6" s="170"/>
      <c r="HQ6" s="170"/>
      <c r="HR6" s="170"/>
      <c r="HS6" s="170"/>
      <c r="HT6" s="170"/>
      <c r="HU6" s="170"/>
      <c r="HV6" s="170"/>
      <c r="HW6" s="170"/>
      <c r="HX6" s="170"/>
      <c r="HY6" s="170"/>
      <c r="HZ6" s="170"/>
      <c r="IA6" s="170"/>
    </row>
    <row r="7" s="172" customFormat="1" ht="21" customHeight="1" spans="1:235">
      <c r="A7" s="82"/>
      <c r="B7" s="81" t="s">
        <v>39</v>
      </c>
      <c r="C7" s="10">
        <f>SUM(C8,C38,C48,C54,C66,C77,C88,C95,C117,C132,C147,C154,C163,C169,C177,C181,C187,C197,C201,C205,C210,C218,C219,C222,C226)</f>
        <v>26217</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row>
    <row r="8" s="172" customFormat="1" ht="21.65" customHeight="1" spans="1:235">
      <c r="A8" s="82">
        <v>201</v>
      </c>
      <c r="B8" s="80" t="s">
        <v>40</v>
      </c>
      <c r="C8" s="10">
        <f>SUM(C9:C37)</f>
        <v>342</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row>
    <row r="9" ht="21.65" customHeight="1" spans="1:235">
      <c r="A9" s="82">
        <v>20101</v>
      </c>
      <c r="B9" s="82" t="s">
        <v>41</v>
      </c>
      <c r="C9" s="10"/>
    </row>
    <row r="10" ht="21.65" customHeight="1" spans="1:235">
      <c r="A10" s="82">
        <v>20102</v>
      </c>
      <c r="B10" s="82" t="s">
        <v>53</v>
      </c>
      <c r="C10" s="10"/>
    </row>
    <row r="11" ht="21.65" customHeight="1" spans="1:235">
      <c r="A11" s="82">
        <v>20103</v>
      </c>
      <c r="B11" s="82" t="s">
        <v>58</v>
      </c>
      <c r="C11" s="10"/>
    </row>
    <row r="12" s="172" customFormat="1" ht="21.65" customHeight="1" spans="1:235">
      <c r="A12" s="82">
        <v>20104</v>
      </c>
      <c r="B12" s="82" t="s">
        <v>66</v>
      </c>
      <c r="C12" s="10">
        <v>200</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row>
    <row r="13" ht="21.65" customHeight="1" spans="1:235">
      <c r="A13" s="82">
        <v>20105</v>
      </c>
      <c r="B13" s="82" t="s">
        <v>74</v>
      </c>
      <c r="C13" s="10"/>
    </row>
    <row r="14" ht="21.65" customHeight="1" spans="1:235">
      <c r="A14" s="82">
        <v>20106</v>
      </c>
      <c r="B14" s="82" t="s">
        <v>81</v>
      </c>
      <c r="C14" s="10"/>
    </row>
    <row r="15" ht="21.65" customHeight="1" spans="1:235">
      <c r="A15" s="82">
        <v>20107</v>
      </c>
      <c r="B15" s="82" t="s">
        <v>88</v>
      </c>
      <c r="C15" s="10"/>
    </row>
    <row r="16" ht="21.65" customHeight="1" spans="1:235">
      <c r="A16" s="82">
        <v>20108</v>
      </c>
      <c r="B16" s="82" t="s">
        <v>91</v>
      </c>
      <c r="C16" s="10"/>
    </row>
    <row r="17" ht="21.65" customHeight="1" spans="1:235">
      <c r="A17" s="82">
        <v>20109</v>
      </c>
      <c r="B17" s="82" t="s">
        <v>95</v>
      </c>
      <c r="C17" s="10"/>
    </row>
    <row r="18" ht="21.65" customHeight="1" spans="1:235">
      <c r="A18" s="82">
        <v>20111</v>
      </c>
      <c r="B18" s="82" t="s">
        <v>103</v>
      </c>
      <c r="C18" s="10"/>
    </row>
    <row r="19" ht="21.65" customHeight="1" spans="1:235">
      <c r="A19" s="82">
        <v>20113</v>
      </c>
      <c r="B19" s="82" t="s">
        <v>109</v>
      </c>
      <c r="C19" s="10"/>
    </row>
    <row r="20" ht="21.65" customHeight="1" spans="1:235">
      <c r="A20" s="82">
        <v>20114</v>
      </c>
      <c r="B20" s="82" t="s">
        <v>116</v>
      </c>
      <c r="C20" s="10"/>
    </row>
    <row r="21" s="172" customFormat="1" ht="21.65" customHeight="1" spans="1:235">
      <c r="A21" s="82">
        <v>20123</v>
      </c>
      <c r="B21" s="82" t="s">
        <v>124</v>
      </c>
      <c r="C21" s="10"/>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row>
    <row r="22" ht="21.65" customHeight="1" spans="1:235">
      <c r="A22" s="82">
        <v>20125</v>
      </c>
      <c r="B22" s="82" t="s">
        <v>128</v>
      </c>
      <c r="C22" s="10"/>
    </row>
    <row r="23" ht="21.65" customHeight="1" spans="1:235">
      <c r="A23" s="82">
        <v>20126</v>
      </c>
      <c r="B23" s="82" t="s">
        <v>132</v>
      </c>
      <c r="C23" s="10"/>
    </row>
    <row r="24" ht="21.65" customHeight="1" spans="1:235">
      <c r="A24" s="82">
        <v>20128</v>
      </c>
      <c r="B24" s="82" t="s">
        <v>135</v>
      </c>
      <c r="C24" s="10"/>
    </row>
    <row r="25" ht="21.65" customHeight="1" spans="1:235">
      <c r="A25" s="82">
        <v>20129</v>
      </c>
      <c r="B25" s="82" t="s">
        <v>137</v>
      </c>
      <c r="C25" s="10"/>
    </row>
    <row r="26" ht="21.65" customHeight="1" spans="1:235">
      <c r="A26" s="82">
        <v>20131</v>
      </c>
      <c r="B26" s="82" t="s">
        <v>140</v>
      </c>
      <c r="C26" s="10"/>
    </row>
    <row r="27" s="172" customFormat="1" ht="21.65" customHeight="1" spans="1:235">
      <c r="A27" s="82">
        <v>20132</v>
      </c>
      <c r="B27" s="82" t="s">
        <v>143</v>
      </c>
      <c r="C27" s="10">
        <v>22</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row>
    <row r="28" ht="21.65" customHeight="1" spans="1:235">
      <c r="A28" s="82">
        <v>20133</v>
      </c>
      <c r="B28" s="82" t="s">
        <v>146</v>
      </c>
      <c r="C28" s="10">
        <v>40</v>
      </c>
    </row>
    <row r="29" ht="21.65" customHeight="1" spans="1:235">
      <c r="A29" s="82">
        <v>20134</v>
      </c>
      <c r="B29" s="82" t="s">
        <v>149</v>
      </c>
      <c r="C29" s="10"/>
    </row>
    <row r="30" ht="21.65" customHeight="1" spans="1:235">
      <c r="A30" s="82">
        <v>20135</v>
      </c>
      <c r="B30" s="82" t="s">
        <v>153</v>
      </c>
      <c r="C30" s="10"/>
    </row>
    <row r="31" s="172" customFormat="1" ht="21.65" customHeight="1" spans="1:235">
      <c r="A31" s="82">
        <v>20136</v>
      </c>
      <c r="B31" s="82" t="s">
        <v>1393</v>
      </c>
      <c r="C31" s="10">
        <v>65</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row>
    <row r="32" ht="21.65" customHeight="1" spans="1:235">
      <c r="A32" s="82">
        <v>20137</v>
      </c>
      <c r="B32" s="82" t="s">
        <v>157</v>
      </c>
      <c r="C32" s="10"/>
    </row>
    <row r="33" s="172" customFormat="1" ht="21.65" customHeight="1" spans="1:235">
      <c r="A33" s="82">
        <v>20138</v>
      </c>
      <c r="B33" s="82" t="s">
        <v>160</v>
      </c>
      <c r="C33" s="10">
        <v>15</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row>
    <row r="34" ht="21.65" customHeight="1" spans="1:235">
      <c r="A34" s="82">
        <v>20139</v>
      </c>
      <c r="B34" s="82" t="s">
        <v>170</v>
      </c>
      <c r="C34" s="10"/>
    </row>
    <row r="35" ht="21.65" customHeight="1" spans="1:235">
      <c r="A35" s="82">
        <v>20140</v>
      </c>
      <c r="B35" s="82" t="s">
        <v>172</v>
      </c>
      <c r="C35" s="10"/>
    </row>
    <row r="36" ht="21.65" customHeight="1" spans="1:235">
      <c r="A36" s="82">
        <v>20141</v>
      </c>
      <c r="B36" s="82" t="s">
        <v>1394</v>
      </c>
      <c r="C36" s="10"/>
    </row>
    <row r="37" ht="21.65" customHeight="1" spans="1:235">
      <c r="A37" s="82">
        <v>20199</v>
      </c>
      <c r="B37" s="82" t="s">
        <v>1395</v>
      </c>
      <c r="C37" s="10"/>
    </row>
    <row r="38" ht="21.65" customHeight="1" spans="1:235">
      <c r="A38" s="82">
        <v>202</v>
      </c>
      <c r="B38" s="80" t="s">
        <v>178</v>
      </c>
      <c r="C38" s="10">
        <f>SUM(C39:C47)</f>
        <v>0</v>
      </c>
    </row>
    <row r="39" ht="21.65" customHeight="1" spans="1:235">
      <c r="A39" s="82">
        <v>20201</v>
      </c>
      <c r="B39" s="82" t="s">
        <v>179</v>
      </c>
      <c r="C39" s="10"/>
    </row>
    <row r="40" ht="21.65" customHeight="1" spans="1:235">
      <c r="A40" s="82">
        <v>20202</v>
      </c>
      <c r="B40" s="82" t="s">
        <v>181</v>
      </c>
      <c r="C40" s="10"/>
    </row>
    <row r="41" ht="21.65" customHeight="1" spans="1:235">
      <c r="A41" s="82">
        <v>20203</v>
      </c>
      <c r="B41" s="82" t="s">
        <v>184</v>
      </c>
      <c r="C41" s="10"/>
    </row>
    <row r="42" ht="21.65" customHeight="1" spans="1:235">
      <c r="A42" s="82">
        <v>20204</v>
      </c>
      <c r="B42" s="82" t="s">
        <v>187</v>
      </c>
      <c r="C42" s="10"/>
    </row>
    <row r="43" ht="21.65" customHeight="1" spans="1:235">
      <c r="A43" s="82">
        <v>20205</v>
      </c>
      <c r="B43" s="82" t="s">
        <v>193</v>
      </c>
      <c r="C43" s="10"/>
    </row>
    <row r="44" ht="21.65" customHeight="1" spans="1:235">
      <c r="A44" s="82">
        <v>20206</v>
      </c>
      <c r="B44" s="82" t="s">
        <v>1396</v>
      </c>
      <c r="C44" s="10"/>
    </row>
    <row r="45" ht="21.65" customHeight="1" spans="1:235">
      <c r="A45" s="82">
        <v>20207</v>
      </c>
      <c r="B45" s="82" t="s">
        <v>200</v>
      </c>
      <c r="C45" s="10"/>
    </row>
    <row r="46" ht="21.65" customHeight="1" spans="1:235">
      <c r="A46" s="82">
        <v>20208</v>
      </c>
      <c r="B46" s="82" t="s">
        <v>205</v>
      </c>
      <c r="C46" s="10"/>
    </row>
    <row r="47" ht="21.65" customHeight="1" spans="1:235">
      <c r="A47" s="82">
        <v>20299</v>
      </c>
      <c r="B47" s="82" t="s">
        <v>1397</v>
      </c>
      <c r="C47" s="10"/>
    </row>
    <row r="48" ht="21.65" customHeight="1" spans="1:235">
      <c r="A48" s="82">
        <v>203</v>
      </c>
      <c r="B48" s="80" t="s">
        <v>209</v>
      </c>
      <c r="C48" s="10">
        <f>SUM(C49:C53)</f>
        <v>0</v>
      </c>
    </row>
    <row r="49" ht="21.65" customHeight="1" spans="1:235">
      <c r="A49" s="82">
        <v>20301</v>
      </c>
      <c r="B49" s="82" t="s">
        <v>210</v>
      </c>
      <c r="C49" s="10"/>
    </row>
    <row r="50" ht="21.65" customHeight="1" spans="1:235">
      <c r="A50" s="82">
        <v>20304</v>
      </c>
      <c r="B50" s="82" t="s">
        <v>1398</v>
      </c>
      <c r="C50" s="10"/>
    </row>
    <row r="51" s="172" customFormat="1" ht="21.65" customHeight="1" spans="1:235">
      <c r="A51" s="82">
        <v>20305</v>
      </c>
      <c r="B51" s="82" t="s">
        <v>1399</v>
      </c>
      <c r="C51" s="10"/>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row>
    <row r="52" ht="21.65" customHeight="1" spans="1:235">
      <c r="A52" s="82">
        <v>20306</v>
      </c>
      <c r="B52" s="82" t="s">
        <v>218</v>
      </c>
      <c r="C52" s="10"/>
    </row>
    <row r="53" s="172" customFormat="1" ht="21.65" customHeight="1" spans="1:235">
      <c r="A53" s="82">
        <v>20399</v>
      </c>
      <c r="B53" s="82" t="s">
        <v>1400</v>
      </c>
      <c r="C53" s="10"/>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row>
    <row r="54" ht="21.65" customHeight="1" spans="1:235">
      <c r="A54" s="82">
        <v>204</v>
      </c>
      <c r="B54" s="80" t="s">
        <v>228</v>
      </c>
      <c r="C54" s="10">
        <f>SUM(C55:C65)</f>
        <v>4</v>
      </c>
    </row>
    <row r="55" ht="21.65" customHeight="1" spans="1:235">
      <c r="A55" s="82">
        <v>20401</v>
      </c>
      <c r="B55" s="82" t="s">
        <v>1401</v>
      </c>
      <c r="C55" s="10"/>
    </row>
    <row r="56" ht="21.65" customHeight="1" spans="1:235">
      <c r="A56" s="82">
        <v>20402</v>
      </c>
      <c r="B56" s="82" t="s">
        <v>232</v>
      </c>
      <c r="C56" s="10">
        <v>1</v>
      </c>
    </row>
    <row r="57" ht="21.65" customHeight="1" spans="1:235">
      <c r="A57" s="82">
        <v>20403</v>
      </c>
      <c r="B57" s="82" t="s">
        <v>238</v>
      </c>
      <c r="C57" s="10"/>
    </row>
    <row r="58" ht="21.65" customHeight="1" spans="1:235">
      <c r="A58" s="82">
        <v>20404</v>
      </c>
      <c r="B58" s="82" t="s">
        <v>241</v>
      </c>
      <c r="C58" s="10"/>
    </row>
    <row r="59" ht="21.65" customHeight="1" spans="1:235">
      <c r="A59" s="82">
        <v>20405</v>
      </c>
      <c r="B59" s="82" t="s">
        <v>245</v>
      </c>
      <c r="C59" s="10"/>
    </row>
    <row r="60" ht="21.65" customHeight="1" spans="1:235">
      <c r="A60" s="82">
        <v>20406</v>
      </c>
      <c r="B60" s="82" t="s">
        <v>250</v>
      </c>
      <c r="C60" s="10"/>
    </row>
    <row r="61" ht="21.65" customHeight="1" spans="1:235">
      <c r="A61" s="82">
        <v>20407</v>
      </c>
      <c r="B61" s="82" t="s">
        <v>259</v>
      </c>
      <c r="C61" s="10"/>
    </row>
    <row r="62" ht="21.65" customHeight="1" spans="1:235">
      <c r="A62" s="82">
        <v>20408</v>
      </c>
      <c r="B62" s="82" t="s">
        <v>264</v>
      </c>
      <c r="C62" s="10"/>
    </row>
    <row r="63" s="172" customFormat="1" ht="21.65" customHeight="1" spans="1:235">
      <c r="A63" s="82">
        <v>20409</v>
      </c>
      <c r="B63" s="82" t="s">
        <v>269</v>
      </c>
      <c r="C63" s="10"/>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row>
    <row r="64" ht="21.65" customHeight="1" spans="1:235">
      <c r="A64" s="82">
        <v>20410</v>
      </c>
      <c r="B64" s="82" t="s">
        <v>273</v>
      </c>
      <c r="C64" s="10"/>
    </row>
    <row r="65" s="172" customFormat="1" ht="21.65" customHeight="1" spans="1:235">
      <c r="A65" s="82">
        <v>20499</v>
      </c>
      <c r="B65" s="82" t="s">
        <v>1402</v>
      </c>
      <c r="C65" s="10">
        <v>3</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row>
    <row r="66" s="172" customFormat="1" ht="21.65" customHeight="1" spans="1:235">
      <c r="A66" s="82">
        <v>205</v>
      </c>
      <c r="B66" s="80" t="s">
        <v>279</v>
      </c>
      <c r="C66" s="10">
        <f>SUM(C67:C76)</f>
        <v>564</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row>
    <row r="67" ht="21.65" customHeight="1" spans="1:235">
      <c r="A67" s="82">
        <v>20501</v>
      </c>
      <c r="B67" s="82" t="s">
        <v>280</v>
      </c>
      <c r="C67" s="10"/>
    </row>
    <row r="68" ht="21.65" customHeight="1" spans="1:235">
      <c r="A68" s="82">
        <v>20502</v>
      </c>
      <c r="B68" s="82" t="s">
        <v>282</v>
      </c>
      <c r="C68" s="10">
        <v>562</v>
      </c>
    </row>
    <row r="69" ht="21.65" customHeight="1" spans="1:235">
      <c r="A69" s="82">
        <v>20503</v>
      </c>
      <c r="B69" s="82" t="s">
        <v>289</v>
      </c>
      <c r="C69" s="10"/>
    </row>
    <row r="70" ht="21.65" customHeight="1" spans="1:235">
      <c r="A70" s="82">
        <v>20504</v>
      </c>
      <c r="B70" s="82" t="s">
        <v>295</v>
      </c>
      <c r="C70" s="10"/>
    </row>
    <row r="71" ht="21.65" customHeight="1" spans="1:235">
      <c r="A71" s="82">
        <v>20505</v>
      </c>
      <c r="B71" s="82" t="s">
        <v>301</v>
      </c>
      <c r="C71" s="10"/>
    </row>
    <row r="72" s="172" customFormat="1" ht="21.65" customHeight="1" spans="1:235">
      <c r="A72" s="82">
        <v>20506</v>
      </c>
      <c r="B72" s="82" t="s">
        <v>305</v>
      </c>
      <c r="C72" s="10"/>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row>
    <row r="73" ht="21.65" customHeight="1" spans="1:235">
      <c r="A73" s="82">
        <v>20507</v>
      </c>
      <c r="B73" s="82" t="s">
        <v>309</v>
      </c>
      <c r="C73" s="10"/>
    </row>
    <row r="74" s="172" customFormat="1" ht="21.65" customHeight="1" spans="1:235">
      <c r="A74" s="82">
        <v>20508</v>
      </c>
      <c r="B74" s="82" t="s">
        <v>313</v>
      </c>
      <c r="C74" s="10"/>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row>
    <row r="75" ht="21.65" customHeight="1" spans="1:235">
      <c r="A75" s="82">
        <v>20509</v>
      </c>
      <c r="B75" s="82" t="s">
        <v>319</v>
      </c>
      <c r="C75" s="10"/>
    </row>
    <row r="76" ht="21.65" customHeight="1" spans="1:235">
      <c r="A76" s="82">
        <v>20599</v>
      </c>
      <c r="B76" s="82" t="s">
        <v>1403</v>
      </c>
      <c r="C76" s="10">
        <v>2</v>
      </c>
    </row>
    <row r="77" ht="21.65" customHeight="1" spans="1:235">
      <c r="A77" s="82">
        <v>206</v>
      </c>
      <c r="B77" s="80" t="s">
        <v>328</v>
      </c>
      <c r="C77" s="10">
        <f>SUM(C78:C87)</f>
        <v>1</v>
      </c>
    </row>
    <row r="78" ht="21.65" customHeight="1" spans="1:235">
      <c r="A78" s="82">
        <v>20601</v>
      </c>
      <c r="B78" s="82" t="s">
        <v>329</v>
      </c>
      <c r="C78" s="10">
        <v>1</v>
      </c>
    </row>
    <row r="79" s="172" customFormat="1" ht="21.65" customHeight="1" spans="1:235">
      <c r="A79" s="82">
        <v>20602</v>
      </c>
      <c r="B79" s="82" t="s">
        <v>331</v>
      </c>
      <c r="C79" s="10"/>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row>
    <row r="80" ht="21.65" customHeight="1" spans="1:235">
      <c r="A80" s="82">
        <v>20603</v>
      </c>
      <c r="B80" s="82" t="s">
        <v>340</v>
      </c>
      <c r="C80" s="10"/>
    </row>
    <row r="81" s="172" customFormat="1" ht="21.65" customHeight="1" spans="1:235">
      <c r="A81" s="82">
        <v>20604</v>
      </c>
      <c r="B81" s="82" t="s">
        <v>345</v>
      </c>
      <c r="C81" s="10"/>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row>
    <row r="82" ht="21.65" customHeight="1" spans="1:235">
      <c r="A82" s="82">
        <v>20605</v>
      </c>
      <c r="B82" s="82" t="s">
        <v>349</v>
      </c>
      <c r="C82" s="10"/>
    </row>
    <row r="83" ht="21.65" customHeight="1" spans="1:235">
      <c r="A83" s="82">
        <v>20606</v>
      </c>
      <c r="B83" s="82" t="s">
        <v>353</v>
      </c>
      <c r="C83" s="10"/>
    </row>
    <row r="84" ht="21.65" customHeight="1" spans="1:235">
      <c r="A84" s="82">
        <v>20607</v>
      </c>
      <c r="B84" s="82" t="s">
        <v>358</v>
      </c>
      <c r="C84" s="10"/>
    </row>
    <row r="85" s="172" customFormat="1" ht="21.65" customHeight="1" spans="1:235">
      <c r="A85" s="82">
        <v>20608</v>
      </c>
      <c r="B85" s="82" t="s">
        <v>364</v>
      </c>
      <c r="C85" s="10"/>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row>
    <row r="86" s="172" customFormat="1" ht="21.65" customHeight="1" spans="1:235">
      <c r="A86" s="82">
        <v>20609</v>
      </c>
      <c r="B86" s="82" t="s">
        <v>368</v>
      </c>
      <c r="C86" s="10"/>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c r="FS86" s="1"/>
      <c r="FT86" s="1"/>
      <c r="FU86" s="1"/>
      <c r="FV86" s="1"/>
      <c r="FW86" s="1"/>
      <c r="FX86" s="1"/>
      <c r="FY86" s="1"/>
      <c r="FZ86" s="1"/>
      <c r="GA86" s="1"/>
      <c r="GB86" s="1"/>
      <c r="GC86" s="1"/>
      <c r="GD86" s="1"/>
      <c r="GE86" s="1"/>
      <c r="GF86" s="1"/>
      <c r="GG86" s="1"/>
      <c r="GH86" s="1"/>
      <c r="GI86" s="1"/>
      <c r="GJ86" s="1"/>
      <c r="GK86" s="1"/>
      <c r="GL86" s="1"/>
      <c r="GM86" s="1"/>
      <c r="GN86" s="1"/>
      <c r="GO86" s="1"/>
      <c r="GP86" s="1"/>
      <c r="GQ86" s="1"/>
      <c r="GR86" s="1"/>
      <c r="GS86" s="1"/>
      <c r="GT86" s="1"/>
      <c r="GU86" s="1"/>
      <c r="GV86" s="1"/>
      <c r="GW86" s="1"/>
      <c r="GX86" s="1"/>
      <c r="GY86" s="1"/>
      <c r="GZ86" s="1"/>
      <c r="HA86" s="1"/>
      <c r="HB86" s="1"/>
      <c r="HC86" s="1"/>
      <c r="HD86" s="1"/>
      <c r="HE86" s="1"/>
      <c r="HF86" s="1"/>
      <c r="HG86" s="1"/>
      <c r="HH86" s="1"/>
      <c r="HI86" s="1"/>
      <c r="HJ86" s="1"/>
      <c r="HK86" s="1"/>
      <c r="HL86" s="1"/>
      <c r="HM86" s="1"/>
      <c r="HN86" s="1"/>
      <c r="HO86" s="1"/>
      <c r="HP86" s="1"/>
      <c r="HQ86" s="1"/>
      <c r="HR86" s="1"/>
      <c r="HS86" s="1"/>
      <c r="HT86" s="1"/>
      <c r="HU86" s="1"/>
      <c r="HV86" s="1"/>
      <c r="HW86" s="1"/>
      <c r="HX86" s="1"/>
      <c r="HY86" s="1"/>
      <c r="HZ86" s="1"/>
      <c r="IA86" s="1"/>
    </row>
    <row r="87" s="172" customFormat="1" ht="21.65" customHeight="1" spans="1:235">
      <c r="A87" s="82">
        <v>20699</v>
      </c>
      <c r="B87" s="82" t="s">
        <v>1404</v>
      </c>
      <c r="C87" s="10"/>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c r="FI87" s="1"/>
      <c r="FJ87" s="1"/>
      <c r="FK87" s="1"/>
      <c r="FL87" s="1"/>
      <c r="FM87" s="1"/>
      <c r="FN87" s="1"/>
      <c r="FO87" s="1"/>
      <c r="FP87" s="1"/>
      <c r="FQ87" s="1"/>
      <c r="FR87" s="1"/>
      <c r="FS87" s="1"/>
      <c r="FT87" s="1"/>
      <c r="FU87" s="1"/>
      <c r="FV87" s="1"/>
      <c r="FW87" s="1"/>
      <c r="FX87" s="1"/>
      <c r="FY87" s="1"/>
      <c r="FZ87" s="1"/>
      <c r="GA87" s="1"/>
      <c r="GB87" s="1"/>
      <c r="GC87" s="1"/>
      <c r="GD87" s="1"/>
      <c r="GE87" s="1"/>
      <c r="GF87" s="1"/>
      <c r="GG87" s="1"/>
      <c r="GH87" s="1"/>
      <c r="GI87" s="1"/>
      <c r="GJ87" s="1"/>
      <c r="GK87" s="1"/>
      <c r="GL87" s="1"/>
      <c r="GM87" s="1"/>
      <c r="GN87" s="1"/>
      <c r="GO87" s="1"/>
      <c r="GP87" s="1"/>
      <c r="GQ87" s="1"/>
      <c r="GR87" s="1"/>
      <c r="GS87" s="1"/>
      <c r="GT87" s="1"/>
      <c r="GU87" s="1"/>
      <c r="GV87" s="1"/>
      <c r="GW87" s="1"/>
      <c r="GX87" s="1"/>
      <c r="GY87" s="1"/>
      <c r="GZ87" s="1"/>
      <c r="HA87" s="1"/>
      <c r="HB87" s="1"/>
      <c r="HC87" s="1"/>
      <c r="HD87" s="1"/>
      <c r="HE87" s="1"/>
      <c r="HF87" s="1"/>
      <c r="HG87" s="1"/>
      <c r="HH87" s="1"/>
      <c r="HI87" s="1"/>
      <c r="HJ87" s="1"/>
      <c r="HK87" s="1"/>
      <c r="HL87" s="1"/>
      <c r="HM87" s="1"/>
      <c r="HN87" s="1"/>
      <c r="HO87" s="1"/>
      <c r="HP87" s="1"/>
      <c r="HQ87" s="1"/>
      <c r="HR87" s="1"/>
      <c r="HS87" s="1"/>
      <c r="HT87" s="1"/>
      <c r="HU87" s="1"/>
      <c r="HV87" s="1"/>
      <c r="HW87" s="1"/>
      <c r="HX87" s="1"/>
      <c r="HY87" s="1"/>
      <c r="HZ87" s="1"/>
      <c r="IA87" s="1"/>
    </row>
    <row r="88" ht="21.65" customHeight="1" spans="1:235">
      <c r="A88" s="82">
        <v>207</v>
      </c>
      <c r="B88" s="80" t="s">
        <v>378</v>
      </c>
      <c r="C88" s="10">
        <f>SUM(C89:C94)</f>
        <v>495</v>
      </c>
    </row>
    <row r="89" ht="21.65" customHeight="1" spans="1:235">
      <c r="A89" s="82">
        <v>20701</v>
      </c>
      <c r="B89" s="82" t="s">
        <v>379</v>
      </c>
      <c r="C89" s="10">
        <v>6</v>
      </c>
    </row>
    <row r="90" ht="21.65" customHeight="1" spans="1:235">
      <c r="A90" s="82">
        <v>20702</v>
      </c>
      <c r="B90" s="82" t="s">
        <v>392</v>
      </c>
      <c r="C90" s="10">
        <v>9</v>
      </c>
    </row>
    <row r="91" s="172" customFormat="1" ht="21.65" customHeight="1" spans="1:235">
      <c r="A91" s="82">
        <v>20703</v>
      </c>
      <c r="B91" s="82" t="s">
        <v>398</v>
      </c>
      <c r="C91" s="10">
        <v>480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row>
    <row r="92" s="172" customFormat="1" ht="21.65" customHeight="1" spans="1:235">
      <c r="A92" s="82">
        <v>20706</v>
      </c>
      <c r="B92" s="12" t="s">
        <v>406</v>
      </c>
      <c r="C92" s="10"/>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row>
    <row r="93" ht="21.65" customHeight="1" spans="1:235">
      <c r="A93" s="82">
        <v>20708</v>
      </c>
      <c r="B93" s="12" t="s">
        <v>412</v>
      </c>
      <c r="C93" s="10"/>
    </row>
    <row r="94" ht="21.65" customHeight="1" spans="1:235">
      <c r="A94" s="82">
        <v>20799</v>
      </c>
      <c r="B94" s="82" t="s">
        <v>1405</v>
      </c>
      <c r="C94" s="10"/>
    </row>
    <row r="95" ht="21.65" customHeight="1" spans="1:235">
      <c r="A95" s="82">
        <v>208</v>
      </c>
      <c r="B95" s="80" t="s">
        <v>422</v>
      </c>
      <c r="C95" s="10">
        <f>SUM(C96:C116)</f>
        <v>1274</v>
      </c>
    </row>
    <row r="96" ht="21.65" customHeight="1" spans="1:235">
      <c r="A96" s="82">
        <v>20801</v>
      </c>
      <c r="B96" s="82" t="s">
        <v>423</v>
      </c>
      <c r="C96" s="10"/>
    </row>
    <row r="97" ht="21.65" customHeight="1" spans="1:235">
      <c r="A97" s="82">
        <v>20802</v>
      </c>
      <c r="B97" s="82" t="s">
        <v>437</v>
      </c>
      <c r="C97" s="10"/>
    </row>
    <row r="98" ht="21.65" customHeight="1" spans="1:235">
      <c r="A98" s="82">
        <v>20804</v>
      </c>
      <c r="B98" s="82" t="s">
        <v>442</v>
      </c>
      <c r="C98" s="10"/>
    </row>
    <row r="99" ht="21.65" customHeight="1" spans="1:235">
      <c r="A99" s="82">
        <v>20805</v>
      </c>
      <c r="B99" s="82" t="s">
        <v>444</v>
      </c>
      <c r="C99" s="10"/>
    </row>
    <row r="100" ht="21.65" customHeight="1" spans="1:235">
      <c r="A100" s="82">
        <v>20806</v>
      </c>
      <c r="B100" s="82" t="s">
        <v>454</v>
      </c>
      <c r="C100" s="10"/>
    </row>
    <row r="101" s="172" customFormat="1" ht="21.65" customHeight="1" spans="1:235">
      <c r="A101" s="82">
        <v>20807</v>
      </c>
      <c r="B101" s="82" t="s">
        <v>458</v>
      </c>
      <c r="C101" s="10"/>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row>
    <row r="102" s="172" customFormat="1" ht="21.65" customHeight="1" spans="1:235">
      <c r="A102" s="82">
        <v>20808</v>
      </c>
      <c r="B102" s="82" t="s">
        <v>468</v>
      </c>
      <c r="C102" s="10">
        <v>250</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row>
    <row r="103" ht="21.65" customHeight="1" spans="1:235">
      <c r="A103" s="82">
        <v>20809</v>
      </c>
      <c r="B103" s="82" t="s">
        <v>477</v>
      </c>
      <c r="C103" s="10"/>
    </row>
    <row r="104" ht="21.65" customHeight="1" spans="1:235">
      <c r="A104" s="82">
        <v>20810</v>
      </c>
      <c r="B104" s="82" t="s">
        <v>484</v>
      </c>
      <c r="C104" s="10">
        <v>1024</v>
      </c>
    </row>
    <row r="105" ht="21.65" customHeight="1" spans="1:235">
      <c r="A105" s="82">
        <v>20811</v>
      </c>
      <c r="B105" s="82" t="s">
        <v>494</v>
      </c>
      <c r="C105" s="10"/>
    </row>
    <row r="106" ht="21.65" customHeight="1" spans="1:235">
      <c r="A106" s="82">
        <v>20816</v>
      </c>
      <c r="B106" s="82" t="s">
        <v>501</v>
      </c>
      <c r="C106" s="10"/>
    </row>
    <row r="107" ht="21.65" customHeight="1" spans="1:235">
      <c r="A107" s="82">
        <v>20819</v>
      </c>
      <c r="B107" s="82" t="s">
        <v>503</v>
      </c>
      <c r="C107" s="10"/>
    </row>
    <row r="108" ht="21.65" customHeight="1" spans="1:235">
      <c r="A108" s="82">
        <v>20820</v>
      </c>
      <c r="B108" s="82" t="s">
        <v>507</v>
      </c>
      <c r="C108" s="10"/>
    </row>
    <row r="109" ht="21.65" customHeight="1" spans="1:235">
      <c r="A109" s="82">
        <v>20821</v>
      </c>
      <c r="B109" s="82" t="s">
        <v>510</v>
      </c>
      <c r="C109" s="10"/>
    </row>
    <row r="110" ht="21.65" customHeight="1" spans="1:235">
      <c r="A110" s="82">
        <v>20824</v>
      </c>
      <c r="B110" s="82" t="s">
        <v>513</v>
      </c>
      <c r="C110" s="10"/>
    </row>
    <row r="111" ht="21.65" customHeight="1" spans="1:235">
      <c r="A111" s="82">
        <v>20825</v>
      </c>
      <c r="B111" s="82" t="s">
        <v>516</v>
      </c>
      <c r="C111" s="10"/>
    </row>
    <row r="112" ht="21.65" customHeight="1" spans="1:235">
      <c r="A112" s="82">
        <v>20826</v>
      </c>
      <c r="B112" s="82" t="s">
        <v>520</v>
      </c>
      <c r="C112" s="10"/>
    </row>
    <row r="113" ht="21.65" customHeight="1" spans="1:235">
      <c r="A113" s="82">
        <v>20827</v>
      </c>
      <c r="B113" s="82" t="s">
        <v>524</v>
      </c>
      <c r="C113" s="10"/>
    </row>
    <row r="114" s="172" customFormat="1" ht="21.65" customHeight="1" spans="1:235">
      <c r="A114" s="82">
        <v>20828</v>
      </c>
      <c r="B114" s="82" t="s">
        <v>528</v>
      </c>
      <c r="C114" s="10"/>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row>
    <row r="115" ht="21.65" customHeight="1" spans="1:235">
      <c r="A115" s="82">
        <v>20830</v>
      </c>
      <c r="B115" s="82" t="s">
        <v>532</v>
      </c>
      <c r="C115" s="10"/>
    </row>
    <row r="116" s="172" customFormat="1" ht="21.65" customHeight="1" spans="1:235">
      <c r="A116" s="82">
        <v>20899</v>
      </c>
      <c r="B116" s="82" t="s">
        <v>1406</v>
      </c>
      <c r="C116" s="10"/>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row>
    <row r="117" s="172" customFormat="1" ht="21.65" customHeight="1" spans="1:235">
      <c r="A117" s="82">
        <v>210</v>
      </c>
      <c r="B117" s="80" t="s">
        <v>537</v>
      </c>
      <c r="C117" s="10">
        <f>SUM(C118:C131)</f>
        <v>671</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row>
    <row r="118" s="172" customFormat="1" ht="21.65" customHeight="1" spans="1:235">
      <c r="A118" s="82">
        <v>21001</v>
      </c>
      <c r="B118" s="82" t="s">
        <v>538</v>
      </c>
      <c r="C118" s="10"/>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row>
    <row r="119" s="172" customFormat="1" ht="21.65" customHeight="1" spans="1:235">
      <c r="A119" s="82">
        <v>21002</v>
      </c>
      <c r="B119" s="82" t="s">
        <v>541</v>
      </c>
      <c r="C119" s="10">
        <v>60</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row>
    <row r="120" ht="21.65" customHeight="1" spans="1:235">
      <c r="A120" s="82">
        <v>21003</v>
      </c>
      <c r="B120" s="82" t="s">
        <v>556</v>
      </c>
      <c r="C120" s="10">
        <v>311</v>
      </c>
    </row>
    <row r="121" ht="21.65" customHeight="1" spans="1:235">
      <c r="A121" s="82">
        <v>21004</v>
      </c>
      <c r="B121" s="82" t="s">
        <v>561</v>
      </c>
      <c r="C121" s="10">
        <v>230</v>
      </c>
    </row>
    <row r="122" ht="21.65" customHeight="1" spans="1:235">
      <c r="A122" s="82">
        <v>21007</v>
      </c>
      <c r="B122" s="82" t="s">
        <v>578</v>
      </c>
      <c r="C122" s="10">
        <v>69</v>
      </c>
    </row>
    <row r="123" ht="21.65" customHeight="1" spans="1:235">
      <c r="A123" s="82">
        <v>21011</v>
      </c>
      <c r="B123" s="82" t="s">
        <v>582</v>
      </c>
      <c r="C123" s="10"/>
    </row>
    <row r="124" ht="21.65" customHeight="1" spans="1:235">
      <c r="A124" s="82">
        <v>21012</v>
      </c>
      <c r="B124" s="82" t="s">
        <v>587</v>
      </c>
      <c r="C124" s="10"/>
    </row>
    <row r="125" ht="21.65" customHeight="1" spans="1:235">
      <c r="A125" s="82">
        <v>21013</v>
      </c>
      <c r="B125" s="82" t="s">
        <v>591</v>
      </c>
      <c r="C125" s="10"/>
    </row>
    <row r="126" ht="21.65" customHeight="1" spans="1:235">
      <c r="A126" s="82">
        <v>21014</v>
      </c>
      <c r="B126" s="82" t="s">
        <v>595</v>
      </c>
      <c r="C126" s="10"/>
    </row>
    <row r="127" s="172" customFormat="1" ht="21.65" customHeight="1" spans="1:235">
      <c r="A127" s="82">
        <v>21015</v>
      </c>
      <c r="B127" s="82" t="s">
        <v>598</v>
      </c>
      <c r="C127" s="10"/>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row>
    <row r="128" s="172" customFormat="1" ht="21.65" customHeight="1" spans="1:235">
      <c r="A128" s="82">
        <v>21017</v>
      </c>
      <c r="B128" s="82" t="s">
        <v>604</v>
      </c>
      <c r="C128" s="10"/>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c r="FI128" s="1"/>
      <c r="FJ128" s="1"/>
      <c r="FK128" s="1"/>
      <c r="FL128" s="1"/>
      <c r="FM128" s="1"/>
      <c r="FN128" s="1"/>
      <c r="FO128" s="1"/>
      <c r="FP128" s="1"/>
      <c r="FQ128" s="1"/>
      <c r="FR128" s="1"/>
      <c r="FS128" s="1"/>
      <c r="FT128" s="1"/>
      <c r="FU128" s="1"/>
      <c r="FV128" s="1"/>
      <c r="FW128" s="1"/>
      <c r="FX128" s="1"/>
      <c r="FY128" s="1"/>
      <c r="FZ128" s="1"/>
      <c r="GA128" s="1"/>
      <c r="GB128" s="1"/>
      <c r="GC128" s="1"/>
      <c r="GD128" s="1"/>
      <c r="GE128" s="1"/>
      <c r="GF128" s="1"/>
      <c r="GG128" s="1"/>
      <c r="GH128" s="1"/>
      <c r="GI128" s="1"/>
      <c r="GJ128" s="1"/>
      <c r="GK128" s="1"/>
      <c r="GL128" s="1"/>
      <c r="GM128" s="1"/>
      <c r="GN128" s="1"/>
      <c r="GO128" s="1"/>
      <c r="GP128" s="1"/>
      <c r="GQ128" s="1"/>
      <c r="GR128" s="1"/>
      <c r="GS128" s="1"/>
      <c r="GT128" s="1"/>
      <c r="GU128" s="1"/>
      <c r="GV128" s="1"/>
      <c r="GW128" s="1"/>
      <c r="GX128" s="1"/>
      <c r="GY128" s="1"/>
      <c r="GZ128" s="1"/>
      <c r="HA128" s="1"/>
      <c r="HB128" s="1"/>
      <c r="HC128" s="1"/>
      <c r="HD128" s="1"/>
      <c r="HE128" s="1"/>
      <c r="HF128" s="1"/>
      <c r="HG128" s="1"/>
      <c r="HH128" s="1"/>
      <c r="HI128" s="1"/>
      <c r="HJ128" s="1"/>
      <c r="HK128" s="1"/>
      <c r="HL128" s="1"/>
      <c r="HM128" s="1"/>
      <c r="HN128" s="1"/>
      <c r="HO128" s="1"/>
      <c r="HP128" s="1"/>
      <c r="HQ128" s="1"/>
      <c r="HR128" s="1"/>
      <c r="HS128" s="1"/>
      <c r="HT128" s="1"/>
      <c r="HU128" s="1"/>
      <c r="HV128" s="1"/>
      <c r="HW128" s="1"/>
      <c r="HX128" s="1"/>
      <c r="HY128" s="1"/>
      <c r="HZ128" s="1"/>
      <c r="IA128" s="1"/>
    </row>
    <row r="129" ht="21.65" customHeight="1" spans="1:235">
      <c r="A129" s="82">
        <v>21018</v>
      </c>
      <c r="B129" s="82" t="s">
        <v>606</v>
      </c>
      <c r="C129" s="10"/>
    </row>
    <row r="130" ht="21.65" customHeight="1" spans="1:235">
      <c r="A130" s="82">
        <v>21019</v>
      </c>
      <c r="B130" s="82" t="s">
        <v>608</v>
      </c>
      <c r="C130" s="10"/>
    </row>
    <row r="131" s="172" customFormat="1" ht="21.65" customHeight="1" spans="1:235">
      <c r="A131" s="82">
        <v>21099</v>
      </c>
      <c r="B131" s="82" t="s">
        <v>1407</v>
      </c>
      <c r="C131" s="10">
        <v>1</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row>
    <row r="132" s="172" customFormat="1" ht="21.65" customHeight="1" spans="1:235">
      <c r="A132" s="82">
        <v>211</v>
      </c>
      <c r="B132" s="80" t="s">
        <v>613</v>
      </c>
      <c r="C132" s="10">
        <f>SUM(C133:C146)</f>
        <v>5358</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row>
    <row r="133" ht="21.65" customHeight="1" spans="1:235">
      <c r="A133" s="82">
        <v>21101</v>
      </c>
      <c r="B133" s="82" t="s">
        <v>614</v>
      </c>
      <c r="C133" s="10"/>
    </row>
    <row r="134" ht="21.65" customHeight="1" spans="1:235">
      <c r="A134" s="82">
        <v>21102</v>
      </c>
      <c r="B134" s="82" t="s">
        <v>621</v>
      </c>
      <c r="C134" s="10"/>
    </row>
    <row r="135" ht="21.65" customHeight="1" spans="1:235">
      <c r="A135" s="82">
        <v>21103</v>
      </c>
      <c r="B135" s="82" t="s">
        <v>625</v>
      </c>
      <c r="C135" s="10">
        <v>910</v>
      </c>
    </row>
    <row r="136" ht="21.65" customHeight="1" spans="1:235">
      <c r="A136" s="82">
        <v>21104</v>
      </c>
      <c r="B136" s="82" t="s">
        <v>634</v>
      </c>
      <c r="C136" s="10">
        <v>4295</v>
      </c>
    </row>
    <row r="137" ht="21.65" customHeight="1" spans="1:235">
      <c r="A137" s="82">
        <v>21105</v>
      </c>
      <c r="B137" s="82" t="s">
        <v>642</v>
      </c>
      <c r="C137" s="10"/>
    </row>
    <row r="138" ht="21.65" customHeight="1" spans="1:235">
      <c r="A138" s="82">
        <v>21107</v>
      </c>
      <c r="B138" s="82" t="s">
        <v>650</v>
      </c>
      <c r="C138" s="10"/>
    </row>
    <row r="139" s="172" customFormat="1" ht="21.65" customHeight="1" spans="1:235">
      <c r="A139" s="82">
        <v>21108</v>
      </c>
      <c r="B139" s="82" t="s">
        <v>653</v>
      </c>
      <c r="C139" s="10"/>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c r="FS139" s="1"/>
      <c r="FT139" s="1"/>
      <c r="FU139" s="1"/>
      <c r="FV139" s="1"/>
      <c r="FW139" s="1"/>
      <c r="FX139" s="1"/>
      <c r="FY139" s="1"/>
      <c r="FZ139" s="1"/>
      <c r="GA139" s="1"/>
      <c r="GB139" s="1"/>
      <c r="GC139" s="1"/>
      <c r="GD139" s="1"/>
      <c r="GE139" s="1"/>
      <c r="GF139" s="1"/>
      <c r="GG139" s="1"/>
      <c r="GH139" s="1"/>
      <c r="GI139" s="1"/>
      <c r="GJ139" s="1"/>
      <c r="GK139" s="1"/>
      <c r="GL139" s="1"/>
      <c r="GM139" s="1"/>
      <c r="GN139" s="1"/>
      <c r="GO139" s="1"/>
      <c r="GP139" s="1"/>
      <c r="GQ139" s="1"/>
      <c r="GR139" s="1"/>
      <c r="GS139" s="1"/>
      <c r="GT139" s="1"/>
      <c r="GU139" s="1"/>
      <c r="GV139" s="1"/>
      <c r="GW139" s="1"/>
      <c r="GX139" s="1"/>
      <c r="GY139" s="1"/>
      <c r="GZ139" s="1"/>
      <c r="HA139" s="1"/>
      <c r="HB139" s="1"/>
      <c r="HC139" s="1"/>
      <c r="HD139" s="1"/>
      <c r="HE139" s="1"/>
      <c r="HF139" s="1"/>
      <c r="HG139" s="1"/>
      <c r="HH139" s="1"/>
      <c r="HI139" s="1"/>
      <c r="HJ139" s="1"/>
      <c r="HK139" s="1"/>
      <c r="HL139" s="1"/>
      <c r="HM139" s="1"/>
      <c r="HN139" s="1"/>
      <c r="HO139" s="1"/>
      <c r="HP139" s="1"/>
      <c r="HQ139" s="1"/>
      <c r="HR139" s="1"/>
      <c r="HS139" s="1"/>
      <c r="HT139" s="1"/>
      <c r="HU139" s="1"/>
      <c r="HV139" s="1"/>
      <c r="HW139" s="1"/>
      <c r="HX139" s="1"/>
      <c r="HY139" s="1"/>
      <c r="HZ139" s="1"/>
      <c r="IA139" s="1"/>
    </row>
    <row r="140" ht="21.65" customHeight="1" spans="1:235">
      <c r="A140" s="82">
        <v>21109</v>
      </c>
      <c r="B140" s="82" t="s">
        <v>1408</v>
      </c>
      <c r="C140" s="10"/>
    </row>
    <row r="141" s="172" customFormat="1" ht="21.65" customHeight="1" spans="1:235">
      <c r="A141" s="82">
        <v>21110</v>
      </c>
      <c r="B141" s="82" t="s">
        <v>1409</v>
      </c>
      <c r="C141" s="10"/>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c r="FS141" s="1"/>
      <c r="FT141" s="1"/>
      <c r="FU141" s="1"/>
      <c r="FV141" s="1"/>
      <c r="FW141" s="1"/>
      <c r="FX141" s="1"/>
      <c r="FY141" s="1"/>
      <c r="FZ141" s="1"/>
      <c r="GA141" s="1"/>
      <c r="GB141" s="1"/>
      <c r="GC141" s="1"/>
      <c r="GD141" s="1"/>
      <c r="GE141" s="1"/>
      <c r="GF141" s="1"/>
      <c r="GG141" s="1"/>
      <c r="GH141" s="1"/>
      <c r="GI141" s="1"/>
      <c r="GJ141" s="1"/>
      <c r="GK141" s="1"/>
      <c r="GL141" s="1"/>
      <c r="GM141" s="1"/>
      <c r="GN141" s="1"/>
      <c r="GO141" s="1"/>
      <c r="GP141" s="1"/>
      <c r="GQ141" s="1"/>
      <c r="GR141" s="1"/>
      <c r="GS141" s="1"/>
      <c r="GT141" s="1"/>
      <c r="GU141" s="1"/>
      <c r="GV141" s="1"/>
      <c r="GW141" s="1"/>
      <c r="GX141" s="1"/>
      <c r="GY141" s="1"/>
      <c r="GZ141" s="1"/>
      <c r="HA141" s="1"/>
      <c r="HB141" s="1"/>
      <c r="HC141" s="1"/>
      <c r="HD141" s="1"/>
      <c r="HE141" s="1"/>
      <c r="HF141" s="1"/>
      <c r="HG141" s="1"/>
      <c r="HH141" s="1"/>
      <c r="HI141" s="1"/>
      <c r="HJ141" s="1"/>
      <c r="HK141" s="1"/>
      <c r="HL141" s="1"/>
      <c r="HM141" s="1"/>
      <c r="HN141" s="1"/>
      <c r="HO141" s="1"/>
      <c r="HP141" s="1"/>
      <c r="HQ141" s="1"/>
      <c r="HR141" s="1"/>
      <c r="HS141" s="1"/>
      <c r="HT141" s="1"/>
      <c r="HU141" s="1"/>
      <c r="HV141" s="1"/>
      <c r="HW141" s="1"/>
      <c r="HX141" s="1"/>
      <c r="HY141" s="1"/>
      <c r="HZ141" s="1"/>
      <c r="IA141" s="1"/>
    </row>
    <row r="142" ht="21.65" customHeight="1" spans="1:235">
      <c r="A142" s="82">
        <v>21111</v>
      </c>
      <c r="B142" s="82" t="s">
        <v>660</v>
      </c>
      <c r="C142" s="10">
        <v>132</v>
      </c>
    </row>
    <row r="143" s="172" customFormat="1" ht="21.65" customHeight="1" spans="1:235">
      <c r="A143" s="82">
        <v>21112</v>
      </c>
      <c r="B143" s="82" t="s">
        <v>666</v>
      </c>
      <c r="C143" s="10"/>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c r="FS143" s="1"/>
      <c r="FT143" s="1"/>
      <c r="FU143" s="1"/>
      <c r="FV143" s="1"/>
      <c r="FW143" s="1"/>
      <c r="FX143" s="1"/>
      <c r="FY143" s="1"/>
      <c r="FZ143" s="1"/>
      <c r="GA143" s="1"/>
      <c r="GB143" s="1"/>
      <c r="GC143" s="1"/>
      <c r="GD143" s="1"/>
      <c r="GE143" s="1"/>
      <c r="GF143" s="1"/>
      <c r="GG143" s="1"/>
      <c r="GH143" s="1"/>
      <c r="GI143" s="1"/>
      <c r="GJ143" s="1"/>
      <c r="GK143" s="1"/>
      <c r="GL143" s="1"/>
      <c r="GM143" s="1"/>
      <c r="GN143" s="1"/>
      <c r="GO143" s="1"/>
      <c r="GP143" s="1"/>
      <c r="GQ143" s="1"/>
      <c r="GR143" s="1"/>
      <c r="GS143" s="1"/>
      <c r="GT143" s="1"/>
      <c r="GU143" s="1"/>
      <c r="GV143" s="1"/>
      <c r="GW143" s="1"/>
      <c r="GX143" s="1"/>
      <c r="GY143" s="1"/>
      <c r="GZ143" s="1"/>
      <c r="HA143" s="1"/>
      <c r="HB143" s="1"/>
      <c r="HC143" s="1"/>
      <c r="HD143" s="1"/>
      <c r="HE143" s="1"/>
      <c r="HF143" s="1"/>
      <c r="HG143" s="1"/>
      <c r="HH143" s="1"/>
      <c r="HI143" s="1"/>
      <c r="HJ143" s="1"/>
      <c r="HK143" s="1"/>
      <c r="HL143" s="1"/>
      <c r="HM143" s="1"/>
      <c r="HN143" s="1"/>
      <c r="HO143" s="1"/>
      <c r="HP143" s="1"/>
      <c r="HQ143" s="1"/>
      <c r="HR143" s="1"/>
      <c r="HS143" s="1"/>
      <c r="HT143" s="1"/>
      <c r="HU143" s="1"/>
      <c r="HV143" s="1"/>
      <c r="HW143" s="1"/>
      <c r="HX143" s="1"/>
      <c r="HY143" s="1"/>
      <c r="HZ143" s="1"/>
      <c r="IA143" s="1"/>
    </row>
    <row r="144" s="172" customFormat="1" ht="21.65" customHeight="1" spans="1:235">
      <c r="A144" s="82">
        <v>21113</v>
      </c>
      <c r="B144" s="82" t="s">
        <v>1410</v>
      </c>
      <c r="C144" s="10">
        <v>21</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c r="FS144" s="1"/>
      <c r="FT144" s="1"/>
      <c r="FU144" s="1"/>
      <c r="FV144" s="1"/>
      <c r="FW144" s="1"/>
      <c r="FX144" s="1"/>
      <c r="FY144" s="1"/>
      <c r="FZ144" s="1"/>
      <c r="GA144" s="1"/>
      <c r="GB144" s="1"/>
      <c r="GC144" s="1"/>
      <c r="GD144" s="1"/>
      <c r="GE144" s="1"/>
      <c r="GF144" s="1"/>
      <c r="GG144" s="1"/>
      <c r="GH144" s="1"/>
      <c r="GI144" s="1"/>
      <c r="GJ144" s="1"/>
      <c r="GK144" s="1"/>
      <c r="GL144" s="1"/>
      <c r="GM144" s="1"/>
      <c r="GN144" s="1"/>
      <c r="GO144" s="1"/>
      <c r="GP144" s="1"/>
      <c r="GQ144" s="1"/>
      <c r="GR144" s="1"/>
      <c r="GS144" s="1"/>
      <c r="GT144" s="1"/>
      <c r="GU144" s="1"/>
      <c r="GV144" s="1"/>
      <c r="GW144" s="1"/>
      <c r="GX144" s="1"/>
      <c r="GY144" s="1"/>
      <c r="GZ144" s="1"/>
      <c r="HA144" s="1"/>
      <c r="HB144" s="1"/>
      <c r="HC144" s="1"/>
      <c r="HD144" s="1"/>
      <c r="HE144" s="1"/>
      <c r="HF144" s="1"/>
      <c r="HG144" s="1"/>
      <c r="HH144" s="1"/>
      <c r="HI144" s="1"/>
      <c r="HJ144" s="1"/>
      <c r="HK144" s="1"/>
      <c r="HL144" s="1"/>
      <c r="HM144" s="1"/>
      <c r="HN144" s="1"/>
      <c r="HO144" s="1"/>
      <c r="HP144" s="1"/>
      <c r="HQ144" s="1"/>
      <c r="HR144" s="1"/>
      <c r="HS144" s="1"/>
      <c r="HT144" s="1"/>
      <c r="HU144" s="1"/>
      <c r="HV144" s="1"/>
      <c r="HW144" s="1"/>
      <c r="HX144" s="1"/>
      <c r="HY144" s="1"/>
      <c r="HZ144" s="1"/>
      <c r="IA144" s="1"/>
    </row>
    <row r="145" ht="21.65" customHeight="1" spans="1:235">
      <c r="A145" s="82">
        <v>21114</v>
      </c>
      <c r="B145" s="82" t="s">
        <v>671</v>
      </c>
      <c r="C145" s="10"/>
    </row>
    <row r="146" s="172" customFormat="1" ht="21.65" customHeight="1" spans="1:235">
      <c r="A146" s="82">
        <v>21199</v>
      </c>
      <c r="B146" s="82" t="s">
        <v>1411</v>
      </c>
      <c r="C146" s="10"/>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c r="FS146" s="1"/>
      <c r="FT146" s="1"/>
      <c r="FU146" s="1"/>
      <c r="FV146" s="1"/>
      <c r="FW146" s="1"/>
      <c r="FX146" s="1"/>
      <c r="FY146" s="1"/>
      <c r="FZ146" s="1"/>
      <c r="GA146" s="1"/>
      <c r="GB146" s="1"/>
      <c r="GC146" s="1"/>
      <c r="GD146" s="1"/>
      <c r="GE146" s="1"/>
      <c r="GF146" s="1"/>
      <c r="GG146" s="1"/>
      <c r="GH146" s="1"/>
      <c r="GI146" s="1"/>
      <c r="GJ146" s="1"/>
      <c r="GK146" s="1"/>
      <c r="GL146" s="1"/>
      <c r="GM146" s="1"/>
      <c r="GN146" s="1"/>
      <c r="GO146" s="1"/>
      <c r="GP146" s="1"/>
      <c r="GQ146" s="1"/>
      <c r="GR146" s="1"/>
      <c r="GS146" s="1"/>
      <c r="GT146" s="1"/>
      <c r="GU146" s="1"/>
      <c r="GV146" s="1"/>
      <c r="GW146" s="1"/>
      <c r="GX146" s="1"/>
      <c r="GY146" s="1"/>
      <c r="GZ146" s="1"/>
      <c r="HA146" s="1"/>
      <c r="HB146" s="1"/>
      <c r="HC146" s="1"/>
      <c r="HD146" s="1"/>
      <c r="HE146" s="1"/>
      <c r="HF146" s="1"/>
      <c r="HG146" s="1"/>
      <c r="HH146" s="1"/>
      <c r="HI146" s="1"/>
      <c r="HJ146" s="1"/>
      <c r="HK146" s="1"/>
      <c r="HL146" s="1"/>
      <c r="HM146" s="1"/>
      <c r="HN146" s="1"/>
      <c r="HO146" s="1"/>
      <c r="HP146" s="1"/>
      <c r="HQ146" s="1"/>
      <c r="HR146" s="1"/>
      <c r="HS146" s="1"/>
      <c r="HT146" s="1"/>
      <c r="HU146" s="1"/>
      <c r="HV146" s="1"/>
      <c r="HW146" s="1"/>
      <c r="HX146" s="1"/>
      <c r="HY146" s="1"/>
      <c r="HZ146" s="1"/>
      <c r="IA146" s="1"/>
    </row>
    <row r="147" ht="21.65" customHeight="1" spans="1:235">
      <c r="A147" s="82">
        <v>212</v>
      </c>
      <c r="B147" s="80" t="s">
        <v>680</v>
      </c>
      <c r="C147" s="10">
        <f>SUM(C148:C153)</f>
        <v>240</v>
      </c>
    </row>
    <row r="148" ht="21.65" customHeight="1" spans="1:235">
      <c r="A148" s="82">
        <v>21201</v>
      </c>
      <c r="B148" s="82" t="s">
        <v>681</v>
      </c>
      <c r="C148" s="10"/>
    </row>
    <row r="149" ht="21.65" customHeight="1" spans="1:235">
      <c r="A149" s="82">
        <v>21202</v>
      </c>
      <c r="B149" s="82" t="s">
        <v>1412</v>
      </c>
      <c r="C149" s="10"/>
    </row>
    <row r="150" ht="21.65" customHeight="1" spans="1:235">
      <c r="A150" s="82">
        <v>21203</v>
      </c>
      <c r="B150" s="82" t="s">
        <v>692</v>
      </c>
      <c r="C150" s="10">
        <v>240</v>
      </c>
    </row>
    <row r="151" s="172" customFormat="1" ht="21.65" customHeight="1" spans="1:235">
      <c r="A151" s="82">
        <v>21205</v>
      </c>
      <c r="B151" s="82" t="s">
        <v>1413</v>
      </c>
      <c r="C151" s="10"/>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c r="FS151" s="1"/>
      <c r="FT151" s="1"/>
      <c r="FU151" s="1"/>
      <c r="FV151" s="1"/>
      <c r="FW151" s="1"/>
      <c r="FX151" s="1"/>
      <c r="FY151" s="1"/>
      <c r="FZ151" s="1"/>
      <c r="GA151" s="1"/>
      <c r="GB151" s="1"/>
      <c r="GC151" s="1"/>
      <c r="GD151" s="1"/>
      <c r="GE151" s="1"/>
      <c r="GF151" s="1"/>
      <c r="GG151" s="1"/>
      <c r="GH151" s="1"/>
      <c r="GI151" s="1"/>
      <c r="GJ151" s="1"/>
      <c r="GK151" s="1"/>
      <c r="GL151" s="1"/>
      <c r="GM151" s="1"/>
      <c r="GN151" s="1"/>
      <c r="GO151" s="1"/>
      <c r="GP151" s="1"/>
      <c r="GQ151" s="1"/>
      <c r="GR151" s="1"/>
      <c r="GS151" s="1"/>
      <c r="GT151" s="1"/>
      <c r="GU151" s="1"/>
      <c r="GV151" s="1"/>
      <c r="GW151" s="1"/>
      <c r="GX151" s="1"/>
      <c r="GY151" s="1"/>
      <c r="GZ151" s="1"/>
      <c r="HA151" s="1"/>
      <c r="HB151" s="1"/>
      <c r="HC151" s="1"/>
      <c r="HD151" s="1"/>
      <c r="HE151" s="1"/>
      <c r="HF151" s="1"/>
      <c r="HG151" s="1"/>
      <c r="HH151" s="1"/>
      <c r="HI151" s="1"/>
      <c r="HJ151" s="1"/>
      <c r="HK151" s="1"/>
      <c r="HL151" s="1"/>
      <c r="HM151" s="1"/>
      <c r="HN151" s="1"/>
      <c r="HO151" s="1"/>
      <c r="HP151" s="1"/>
      <c r="HQ151" s="1"/>
      <c r="HR151" s="1"/>
      <c r="HS151" s="1"/>
      <c r="HT151" s="1"/>
      <c r="HU151" s="1"/>
      <c r="HV151" s="1"/>
      <c r="HW151" s="1"/>
      <c r="HX151" s="1"/>
      <c r="HY151" s="1"/>
      <c r="HZ151" s="1"/>
      <c r="IA151" s="1"/>
    </row>
    <row r="152" s="172" customFormat="1" ht="21.65" customHeight="1" spans="1:235">
      <c r="A152" s="82">
        <v>21206</v>
      </c>
      <c r="B152" s="82" t="s">
        <v>1414</v>
      </c>
      <c r="C152" s="10"/>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c r="FS152" s="1"/>
      <c r="FT152" s="1"/>
      <c r="FU152" s="1"/>
      <c r="FV152" s="1"/>
      <c r="FW152" s="1"/>
      <c r="FX152" s="1"/>
      <c r="FY152" s="1"/>
      <c r="FZ152" s="1"/>
      <c r="GA152" s="1"/>
      <c r="GB152" s="1"/>
      <c r="GC152" s="1"/>
      <c r="GD152" s="1"/>
      <c r="GE152" s="1"/>
      <c r="GF152" s="1"/>
      <c r="GG152" s="1"/>
      <c r="GH152" s="1"/>
      <c r="GI152" s="1"/>
      <c r="GJ152" s="1"/>
      <c r="GK152" s="1"/>
      <c r="GL152" s="1"/>
      <c r="GM152" s="1"/>
      <c r="GN152" s="1"/>
      <c r="GO152" s="1"/>
      <c r="GP152" s="1"/>
      <c r="GQ152" s="1"/>
      <c r="GR152" s="1"/>
      <c r="GS152" s="1"/>
      <c r="GT152" s="1"/>
      <c r="GU152" s="1"/>
      <c r="GV152" s="1"/>
      <c r="GW152" s="1"/>
      <c r="GX152" s="1"/>
      <c r="GY152" s="1"/>
      <c r="GZ152" s="1"/>
      <c r="HA152" s="1"/>
      <c r="HB152" s="1"/>
      <c r="HC152" s="1"/>
      <c r="HD152" s="1"/>
      <c r="HE152" s="1"/>
      <c r="HF152" s="1"/>
      <c r="HG152" s="1"/>
      <c r="HH152" s="1"/>
      <c r="HI152" s="1"/>
      <c r="HJ152" s="1"/>
      <c r="HK152" s="1"/>
      <c r="HL152" s="1"/>
      <c r="HM152" s="1"/>
      <c r="HN152" s="1"/>
      <c r="HO152" s="1"/>
      <c r="HP152" s="1"/>
      <c r="HQ152" s="1"/>
      <c r="HR152" s="1"/>
      <c r="HS152" s="1"/>
      <c r="HT152" s="1"/>
      <c r="HU152" s="1"/>
      <c r="HV152" s="1"/>
      <c r="HW152" s="1"/>
      <c r="HX152" s="1"/>
      <c r="HY152" s="1"/>
      <c r="HZ152" s="1"/>
      <c r="IA152" s="1"/>
    </row>
    <row r="153" s="172" customFormat="1" ht="21.65" customHeight="1" spans="1:235">
      <c r="A153" s="82">
        <v>21299</v>
      </c>
      <c r="B153" s="82" t="s">
        <v>1415</v>
      </c>
      <c r="C153" s="10"/>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row>
    <row r="154" s="172" customFormat="1" ht="21.65" customHeight="1" spans="1:235">
      <c r="A154" s="82">
        <v>213</v>
      </c>
      <c r="B154" s="80" t="s">
        <v>701</v>
      </c>
      <c r="C154" s="10">
        <f>SUM(C155:C162)</f>
        <v>8064</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c r="FI154" s="1"/>
      <c r="FJ154" s="1"/>
      <c r="FK154" s="1"/>
      <c r="FL154" s="1"/>
      <c r="FM154" s="1"/>
      <c r="FN154" s="1"/>
      <c r="FO154" s="1"/>
      <c r="FP154" s="1"/>
      <c r="FQ154" s="1"/>
      <c r="FR154" s="1"/>
      <c r="FS154" s="1"/>
      <c r="FT154" s="1"/>
      <c r="FU154" s="1"/>
      <c r="FV154" s="1"/>
      <c r="FW154" s="1"/>
      <c r="FX154" s="1"/>
      <c r="FY154" s="1"/>
      <c r="FZ154" s="1"/>
      <c r="GA154" s="1"/>
      <c r="GB154" s="1"/>
      <c r="GC154" s="1"/>
      <c r="GD154" s="1"/>
      <c r="GE154" s="1"/>
      <c r="GF154" s="1"/>
      <c r="GG154" s="1"/>
      <c r="GH154" s="1"/>
      <c r="GI154" s="1"/>
      <c r="GJ154" s="1"/>
      <c r="GK154" s="1"/>
      <c r="GL154" s="1"/>
      <c r="GM154" s="1"/>
      <c r="GN154" s="1"/>
      <c r="GO154" s="1"/>
      <c r="GP154" s="1"/>
      <c r="GQ154" s="1"/>
      <c r="GR154" s="1"/>
      <c r="GS154" s="1"/>
      <c r="GT154" s="1"/>
      <c r="GU154" s="1"/>
      <c r="GV154" s="1"/>
      <c r="GW154" s="1"/>
      <c r="GX154" s="1"/>
      <c r="GY154" s="1"/>
      <c r="GZ154" s="1"/>
      <c r="HA154" s="1"/>
      <c r="HB154" s="1"/>
      <c r="HC154" s="1"/>
      <c r="HD154" s="1"/>
      <c r="HE154" s="1"/>
      <c r="HF154" s="1"/>
      <c r="HG154" s="1"/>
      <c r="HH154" s="1"/>
      <c r="HI154" s="1"/>
      <c r="HJ154" s="1"/>
      <c r="HK154" s="1"/>
      <c r="HL154" s="1"/>
      <c r="HM154" s="1"/>
      <c r="HN154" s="1"/>
      <c r="HO154" s="1"/>
      <c r="HP154" s="1"/>
      <c r="HQ154" s="1"/>
      <c r="HR154" s="1"/>
      <c r="HS154" s="1"/>
      <c r="HT154" s="1"/>
      <c r="HU154" s="1"/>
      <c r="HV154" s="1"/>
      <c r="HW154" s="1"/>
      <c r="HX154" s="1"/>
      <c r="HY154" s="1"/>
      <c r="HZ154" s="1"/>
      <c r="IA154" s="1"/>
    </row>
    <row r="155" s="172" customFormat="1" ht="21.65" customHeight="1" spans="1:235">
      <c r="A155" s="82">
        <v>21301</v>
      </c>
      <c r="B155" s="82" t="s">
        <v>702</v>
      </c>
      <c r="C155" s="10">
        <v>2611</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c r="GE155" s="1"/>
      <c r="GF155" s="1"/>
      <c r="GG155" s="1"/>
      <c r="GH155" s="1"/>
      <c r="GI155" s="1"/>
      <c r="GJ155" s="1"/>
      <c r="GK155" s="1"/>
      <c r="GL155" s="1"/>
      <c r="GM155" s="1"/>
      <c r="GN155" s="1"/>
      <c r="GO155" s="1"/>
      <c r="GP155" s="1"/>
      <c r="GQ155" s="1"/>
      <c r="GR155" s="1"/>
      <c r="GS155" s="1"/>
      <c r="GT155" s="1"/>
      <c r="GU155" s="1"/>
      <c r="GV155" s="1"/>
      <c r="GW155" s="1"/>
      <c r="GX155" s="1"/>
      <c r="GY155" s="1"/>
      <c r="GZ155" s="1"/>
      <c r="HA155" s="1"/>
      <c r="HB155" s="1"/>
      <c r="HC155" s="1"/>
      <c r="HD155" s="1"/>
      <c r="HE155" s="1"/>
      <c r="HF155" s="1"/>
      <c r="HG155" s="1"/>
      <c r="HH155" s="1"/>
      <c r="HI155" s="1"/>
      <c r="HJ155" s="1"/>
      <c r="HK155" s="1"/>
      <c r="HL155" s="1"/>
      <c r="HM155" s="1"/>
      <c r="HN155" s="1"/>
      <c r="HO155" s="1"/>
      <c r="HP155" s="1"/>
      <c r="HQ155" s="1"/>
      <c r="HR155" s="1"/>
      <c r="HS155" s="1"/>
      <c r="HT155" s="1"/>
      <c r="HU155" s="1"/>
      <c r="HV155" s="1"/>
      <c r="HW155" s="1"/>
      <c r="HX155" s="1"/>
      <c r="HY155" s="1"/>
      <c r="HZ155" s="1"/>
      <c r="IA155" s="1"/>
    </row>
    <row r="156" s="172" customFormat="1" ht="21.65" customHeight="1" spans="1:235">
      <c r="A156" s="82">
        <v>21302</v>
      </c>
      <c r="B156" s="82" t="s">
        <v>728</v>
      </c>
      <c r="C156" s="10">
        <v>253</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c r="FI156" s="1"/>
      <c r="FJ156" s="1"/>
      <c r="FK156" s="1"/>
      <c r="FL156" s="1"/>
      <c r="FM156" s="1"/>
      <c r="FN156" s="1"/>
      <c r="FO156" s="1"/>
      <c r="FP156" s="1"/>
      <c r="FQ156" s="1"/>
      <c r="FR156" s="1"/>
      <c r="FS156" s="1"/>
      <c r="FT156" s="1"/>
      <c r="FU156" s="1"/>
      <c r="FV156" s="1"/>
      <c r="FW156" s="1"/>
      <c r="FX156" s="1"/>
      <c r="FY156" s="1"/>
      <c r="FZ156" s="1"/>
      <c r="GA156" s="1"/>
      <c r="GB156" s="1"/>
      <c r="GC156" s="1"/>
      <c r="GD156" s="1"/>
      <c r="GE156" s="1"/>
      <c r="GF156" s="1"/>
      <c r="GG156" s="1"/>
      <c r="GH156" s="1"/>
      <c r="GI156" s="1"/>
      <c r="GJ156" s="1"/>
      <c r="GK156" s="1"/>
      <c r="GL156" s="1"/>
      <c r="GM156" s="1"/>
      <c r="GN156" s="1"/>
      <c r="GO156" s="1"/>
      <c r="GP156" s="1"/>
      <c r="GQ156" s="1"/>
      <c r="GR156" s="1"/>
      <c r="GS156" s="1"/>
      <c r="GT156" s="1"/>
      <c r="GU156" s="1"/>
      <c r="GV156" s="1"/>
      <c r="GW156" s="1"/>
      <c r="GX156" s="1"/>
      <c r="GY156" s="1"/>
      <c r="GZ156" s="1"/>
      <c r="HA156" s="1"/>
      <c r="HB156" s="1"/>
      <c r="HC156" s="1"/>
      <c r="HD156" s="1"/>
      <c r="HE156" s="1"/>
      <c r="HF156" s="1"/>
      <c r="HG156" s="1"/>
      <c r="HH156" s="1"/>
      <c r="HI156" s="1"/>
      <c r="HJ156" s="1"/>
      <c r="HK156" s="1"/>
      <c r="HL156" s="1"/>
      <c r="HM156" s="1"/>
      <c r="HN156" s="1"/>
      <c r="HO156" s="1"/>
      <c r="HP156" s="1"/>
      <c r="HQ156" s="1"/>
      <c r="HR156" s="1"/>
      <c r="HS156" s="1"/>
      <c r="HT156" s="1"/>
      <c r="HU156" s="1"/>
      <c r="HV156" s="1"/>
      <c r="HW156" s="1"/>
      <c r="HX156" s="1"/>
      <c r="HY156" s="1"/>
      <c r="HZ156" s="1"/>
      <c r="IA156" s="1"/>
    </row>
    <row r="157" s="172" customFormat="1" ht="21.65" customHeight="1" spans="1:235">
      <c r="A157" s="82">
        <v>21303</v>
      </c>
      <c r="B157" s="82" t="s">
        <v>748</v>
      </c>
      <c r="C157" s="10"/>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c r="FS157" s="1"/>
      <c r="FT157" s="1"/>
      <c r="FU157" s="1"/>
      <c r="FV157" s="1"/>
      <c r="FW157" s="1"/>
      <c r="FX157" s="1"/>
      <c r="FY157" s="1"/>
      <c r="FZ157" s="1"/>
      <c r="GA157" s="1"/>
      <c r="GB157" s="1"/>
      <c r="GC157" s="1"/>
      <c r="GD157" s="1"/>
      <c r="GE157" s="1"/>
      <c r="GF157" s="1"/>
      <c r="GG157" s="1"/>
      <c r="GH157" s="1"/>
      <c r="GI157" s="1"/>
      <c r="GJ157" s="1"/>
      <c r="GK157" s="1"/>
      <c r="GL157" s="1"/>
      <c r="GM157" s="1"/>
      <c r="GN157" s="1"/>
      <c r="GO157" s="1"/>
      <c r="GP157" s="1"/>
      <c r="GQ157" s="1"/>
      <c r="GR157" s="1"/>
      <c r="GS157" s="1"/>
      <c r="GT157" s="1"/>
      <c r="GU157" s="1"/>
      <c r="GV157" s="1"/>
      <c r="GW157" s="1"/>
      <c r="GX157" s="1"/>
      <c r="GY157" s="1"/>
      <c r="GZ157" s="1"/>
      <c r="HA157" s="1"/>
      <c r="HB157" s="1"/>
      <c r="HC157" s="1"/>
      <c r="HD157" s="1"/>
      <c r="HE157" s="1"/>
      <c r="HF157" s="1"/>
      <c r="HG157" s="1"/>
      <c r="HH157" s="1"/>
      <c r="HI157" s="1"/>
      <c r="HJ157" s="1"/>
      <c r="HK157" s="1"/>
      <c r="HL157" s="1"/>
      <c r="HM157" s="1"/>
      <c r="HN157" s="1"/>
      <c r="HO157" s="1"/>
      <c r="HP157" s="1"/>
      <c r="HQ157" s="1"/>
      <c r="HR157" s="1"/>
      <c r="HS157" s="1"/>
      <c r="HT157" s="1"/>
      <c r="HU157" s="1"/>
      <c r="HV157" s="1"/>
      <c r="HW157" s="1"/>
      <c r="HX157" s="1"/>
      <c r="HY157" s="1"/>
      <c r="HZ157" s="1"/>
      <c r="IA157" s="1"/>
    </row>
    <row r="158" ht="21.65" customHeight="1" spans="1:235">
      <c r="A158" s="82">
        <v>21305</v>
      </c>
      <c r="B158" s="82" t="s">
        <v>775</v>
      </c>
      <c r="C158" s="10">
        <v>3154</v>
      </c>
    </row>
    <row r="159" ht="21.65" customHeight="1" spans="1:235">
      <c r="A159" s="82">
        <v>21307</v>
      </c>
      <c r="B159" s="82" t="s">
        <v>783</v>
      </c>
      <c r="C159" s="10">
        <v>1296</v>
      </c>
    </row>
    <row r="160" ht="21.65" customHeight="1" spans="1:235">
      <c r="A160" s="82">
        <v>21308</v>
      </c>
      <c r="B160" s="82" t="s">
        <v>790</v>
      </c>
      <c r="C160" s="10">
        <v>750</v>
      </c>
    </row>
    <row r="161" ht="21.65" customHeight="1" spans="1:235">
      <c r="A161" s="82">
        <v>21309</v>
      </c>
      <c r="B161" s="82" t="s">
        <v>796</v>
      </c>
      <c r="C161" s="10"/>
    </row>
    <row r="162" ht="21.65" customHeight="1" spans="1:235">
      <c r="A162" s="82">
        <v>21399</v>
      </c>
      <c r="B162" s="82" t="s">
        <v>1416</v>
      </c>
      <c r="C162" s="10"/>
    </row>
    <row r="163" ht="21.65" customHeight="1" spans="1:235">
      <c r="A163" s="82">
        <v>214</v>
      </c>
      <c r="B163" s="80" t="s">
        <v>803</v>
      </c>
      <c r="C163" s="10">
        <f>SUM(C164:C168)</f>
        <v>3537</v>
      </c>
    </row>
    <row r="164" ht="21.65" customHeight="1" spans="1:235">
      <c r="A164" s="82">
        <v>21401</v>
      </c>
      <c r="B164" s="82" t="s">
        <v>804</v>
      </c>
      <c r="C164" s="10">
        <v>3537</v>
      </c>
    </row>
    <row r="165" ht="21.65" customHeight="1" spans="1:235">
      <c r="A165" s="82">
        <v>21402</v>
      </c>
      <c r="B165" s="82" t="s">
        <v>824</v>
      </c>
      <c r="C165" s="10"/>
    </row>
    <row r="166" ht="21.65" customHeight="1" spans="1:235">
      <c r="A166" s="82">
        <v>21403</v>
      </c>
      <c r="B166" s="82" t="s">
        <v>831</v>
      </c>
      <c r="C166" s="10"/>
    </row>
    <row r="167" s="172" customFormat="1" ht="21.65" customHeight="1" spans="1:235">
      <c r="A167" s="82">
        <v>21405</v>
      </c>
      <c r="B167" s="82" t="s">
        <v>838</v>
      </c>
      <c r="C167" s="10"/>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c r="FS167" s="1"/>
      <c r="FT167" s="1"/>
      <c r="FU167" s="1"/>
      <c r="FV167" s="1"/>
      <c r="FW167" s="1"/>
      <c r="FX167" s="1"/>
      <c r="FY167" s="1"/>
      <c r="FZ167" s="1"/>
      <c r="GA167" s="1"/>
      <c r="GB167" s="1"/>
      <c r="GC167" s="1"/>
      <c r="GD167" s="1"/>
      <c r="GE167" s="1"/>
      <c r="GF167" s="1"/>
      <c r="GG167" s="1"/>
      <c r="GH167" s="1"/>
      <c r="GI167" s="1"/>
      <c r="GJ167" s="1"/>
      <c r="GK167" s="1"/>
      <c r="GL167" s="1"/>
      <c r="GM167" s="1"/>
      <c r="GN167" s="1"/>
      <c r="GO167" s="1"/>
      <c r="GP167" s="1"/>
      <c r="GQ167" s="1"/>
      <c r="GR167" s="1"/>
      <c r="GS167" s="1"/>
      <c r="GT167" s="1"/>
      <c r="GU167" s="1"/>
      <c r="GV167" s="1"/>
      <c r="GW167" s="1"/>
      <c r="GX167" s="1"/>
      <c r="GY167" s="1"/>
      <c r="GZ167" s="1"/>
      <c r="HA167" s="1"/>
      <c r="HB167" s="1"/>
      <c r="HC167" s="1"/>
      <c r="HD167" s="1"/>
      <c r="HE167" s="1"/>
      <c r="HF167" s="1"/>
      <c r="HG167" s="1"/>
      <c r="HH167" s="1"/>
      <c r="HI167" s="1"/>
      <c r="HJ167" s="1"/>
      <c r="HK167" s="1"/>
      <c r="HL167" s="1"/>
      <c r="HM167" s="1"/>
      <c r="HN167" s="1"/>
      <c r="HO167" s="1"/>
      <c r="HP167" s="1"/>
      <c r="HQ167" s="1"/>
      <c r="HR167" s="1"/>
      <c r="HS167" s="1"/>
      <c r="HT167" s="1"/>
      <c r="HU167" s="1"/>
      <c r="HV167" s="1"/>
      <c r="HW167" s="1"/>
      <c r="HX167" s="1"/>
      <c r="HY167" s="1"/>
      <c r="HZ167" s="1"/>
      <c r="IA167" s="1"/>
    </row>
    <row r="168" ht="21.65" customHeight="1" spans="1:235">
      <c r="A168" s="82">
        <v>21499</v>
      </c>
      <c r="B168" s="82" t="s">
        <v>1417</v>
      </c>
      <c r="C168" s="10"/>
    </row>
    <row r="169" ht="21.65" customHeight="1" spans="1:235">
      <c r="A169" s="82">
        <v>215</v>
      </c>
      <c r="B169" s="80" t="s">
        <v>844</v>
      </c>
      <c r="C169" s="10">
        <f>SUM(C170:C176)</f>
        <v>228</v>
      </c>
    </row>
    <row r="170" ht="21.65" customHeight="1" spans="1:235">
      <c r="A170" s="82">
        <v>21501</v>
      </c>
      <c r="B170" s="82" t="s">
        <v>845</v>
      </c>
      <c r="C170" s="10"/>
    </row>
    <row r="171" s="172" customFormat="1" ht="21.65" customHeight="1" spans="1:235">
      <c r="A171" s="82">
        <v>21502</v>
      </c>
      <c r="B171" s="82" t="s">
        <v>852</v>
      </c>
      <c r="C171" s="10">
        <v>150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c r="FS171" s="1"/>
      <c r="FT171" s="1"/>
      <c r="FU171" s="1"/>
      <c r="FV171" s="1"/>
      <c r="FW171" s="1"/>
      <c r="FX171" s="1"/>
      <c r="FY171" s="1"/>
      <c r="FZ171" s="1"/>
      <c r="GA171" s="1"/>
      <c r="GB171" s="1"/>
      <c r="GC171" s="1"/>
      <c r="GD171" s="1"/>
      <c r="GE171" s="1"/>
      <c r="GF171" s="1"/>
      <c r="GG171" s="1"/>
      <c r="GH171" s="1"/>
      <c r="GI171" s="1"/>
      <c r="GJ171" s="1"/>
      <c r="GK171" s="1"/>
      <c r="GL171" s="1"/>
      <c r="GM171" s="1"/>
      <c r="GN171" s="1"/>
      <c r="GO171" s="1"/>
      <c r="GP171" s="1"/>
      <c r="GQ171" s="1"/>
      <c r="GR171" s="1"/>
      <c r="GS171" s="1"/>
      <c r="GT171" s="1"/>
      <c r="GU171" s="1"/>
      <c r="GV171" s="1"/>
      <c r="GW171" s="1"/>
      <c r="GX171" s="1"/>
      <c r="GY171" s="1"/>
      <c r="GZ171" s="1"/>
      <c r="HA171" s="1"/>
      <c r="HB171" s="1"/>
      <c r="HC171" s="1"/>
      <c r="HD171" s="1"/>
      <c r="HE171" s="1"/>
      <c r="HF171" s="1"/>
      <c r="HG171" s="1"/>
      <c r="HH171" s="1"/>
      <c r="HI171" s="1"/>
      <c r="HJ171" s="1"/>
      <c r="HK171" s="1"/>
      <c r="HL171" s="1"/>
      <c r="HM171" s="1"/>
      <c r="HN171" s="1"/>
      <c r="HO171" s="1"/>
      <c r="HP171" s="1"/>
      <c r="HQ171" s="1"/>
      <c r="HR171" s="1"/>
      <c r="HS171" s="1"/>
      <c r="HT171" s="1"/>
      <c r="HU171" s="1"/>
      <c r="HV171" s="1"/>
      <c r="HW171" s="1"/>
      <c r="HX171" s="1"/>
      <c r="HY171" s="1"/>
      <c r="HZ171" s="1"/>
      <c r="IA171" s="1"/>
    </row>
    <row r="172" s="172" customFormat="1" ht="21.65" customHeight="1" spans="1:235">
      <c r="A172" s="82">
        <v>21503</v>
      </c>
      <c r="B172" s="82" t="s">
        <v>865</v>
      </c>
      <c r="C172" s="10"/>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c r="FS172" s="1"/>
      <c r="FT172" s="1"/>
      <c r="FU172" s="1"/>
      <c r="FV172" s="1"/>
      <c r="FW172" s="1"/>
      <c r="FX172" s="1"/>
      <c r="FY172" s="1"/>
      <c r="FZ172" s="1"/>
      <c r="GA172" s="1"/>
      <c r="GB172" s="1"/>
      <c r="GC172" s="1"/>
      <c r="GD172" s="1"/>
      <c r="GE172" s="1"/>
      <c r="GF172" s="1"/>
      <c r="GG172" s="1"/>
      <c r="GH172" s="1"/>
      <c r="GI172" s="1"/>
      <c r="GJ172" s="1"/>
      <c r="GK172" s="1"/>
      <c r="GL172" s="1"/>
      <c r="GM172" s="1"/>
      <c r="GN172" s="1"/>
      <c r="GO172" s="1"/>
      <c r="GP172" s="1"/>
      <c r="GQ172" s="1"/>
      <c r="GR172" s="1"/>
      <c r="GS172" s="1"/>
      <c r="GT172" s="1"/>
      <c r="GU172" s="1"/>
      <c r="GV172" s="1"/>
      <c r="GW172" s="1"/>
      <c r="GX172" s="1"/>
      <c r="GY172" s="1"/>
      <c r="GZ172" s="1"/>
      <c r="HA172" s="1"/>
      <c r="HB172" s="1"/>
      <c r="HC172" s="1"/>
      <c r="HD172" s="1"/>
      <c r="HE172" s="1"/>
      <c r="HF172" s="1"/>
      <c r="HG172" s="1"/>
      <c r="HH172" s="1"/>
      <c r="HI172" s="1"/>
      <c r="HJ172" s="1"/>
      <c r="HK172" s="1"/>
      <c r="HL172" s="1"/>
      <c r="HM172" s="1"/>
      <c r="HN172" s="1"/>
      <c r="HO172" s="1"/>
      <c r="HP172" s="1"/>
      <c r="HQ172" s="1"/>
      <c r="HR172" s="1"/>
      <c r="HS172" s="1"/>
      <c r="HT172" s="1"/>
      <c r="HU172" s="1"/>
      <c r="HV172" s="1"/>
      <c r="HW172" s="1"/>
      <c r="HX172" s="1"/>
      <c r="HY172" s="1"/>
      <c r="HZ172" s="1"/>
      <c r="IA172" s="1"/>
    </row>
    <row r="173" s="172" customFormat="1" ht="21.65" customHeight="1" spans="1:235">
      <c r="A173" s="82">
        <v>21505</v>
      </c>
      <c r="B173" s="82" t="s">
        <v>867</v>
      </c>
      <c r="C173" s="10">
        <v>30</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c r="FS173" s="1"/>
      <c r="FT173" s="1"/>
      <c r="FU173" s="1"/>
      <c r="FV173" s="1"/>
      <c r="FW173" s="1"/>
      <c r="FX173" s="1"/>
      <c r="FY173" s="1"/>
      <c r="FZ173" s="1"/>
      <c r="GA173" s="1"/>
      <c r="GB173" s="1"/>
      <c r="GC173" s="1"/>
      <c r="GD173" s="1"/>
      <c r="GE173" s="1"/>
      <c r="GF173" s="1"/>
      <c r="GG173" s="1"/>
      <c r="GH173" s="1"/>
      <c r="GI173" s="1"/>
      <c r="GJ173" s="1"/>
      <c r="GK173" s="1"/>
      <c r="GL173" s="1"/>
      <c r="GM173" s="1"/>
      <c r="GN173" s="1"/>
      <c r="GO173" s="1"/>
      <c r="GP173" s="1"/>
      <c r="GQ173" s="1"/>
      <c r="GR173" s="1"/>
      <c r="GS173" s="1"/>
      <c r="GT173" s="1"/>
      <c r="GU173" s="1"/>
      <c r="GV173" s="1"/>
      <c r="GW173" s="1"/>
      <c r="GX173" s="1"/>
      <c r="GY173" s="1"/>
      <c r="GZ173" s="1"/>
      <c r="HA173" s="1"/>
      <c r="HB173" s="1"/>
      <c r="HC173" s="1"/>
      <c r="HD173" s="1"/>
      <c r="HE173" s="1"/>
      <c r="HF173" s="1"/>
      <c r="HG173" s="1"/>
      <c r="HH173" s="1"/>
      <c r="HI173" s="1"/>
      <c r="HJ173" s="1"/>
      <c r="HK173" s="1"/>
      <c r="HL173" s="1"/>
      <c r="HM173" s="1"/>
      <c r="HN173" s="1"/>
      <c r="HO173" s="1"/>
      <c r="HP173" s="1"/>
      <c r="HQ173" s="1"/>
      <c r="HR173" s="1"/>
      <c r="HS173" s="1"/>
      <c r="HT173" s="1"/>
      <c r="HU173" s="1"/>
      <c r="HV173" s="1"/>
      <c r="HW173" s="1"/>
      <c r="HX173" s="1"/>
      <c r="HY173" s="1"/>
      <c r="HZ173" s="1"/>
      <c r="IA173" s="1"/>
    </row>
    <row r="174" ht="21.65" customHeight="1" spans="1:235">
      <c r="A174" s="82">
        <v>21507</v>
      </c>
      <c r="B174" s="82" t="s">
        <v>875</v>
      </c>
      <c r="C174" s="10"/>
    </row>
    <row r="175" s="172" customFormat="1" ht="21.8" customHeight="1" spans="1:235">
      <c r="A175" s="82">
        <v>21508</v>
      </c>
      <c r="B175" s="82" t="s">
        <v>879</v>
      </c>
      <c r="C175" s="10">
        <v>48</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row>
    <row r="176" s="172" customFormat="1" ht="21.8" customHeight="1" spans="1:235">
      <c r="A176" s="82">
        <v>21599</v>
      </c>
      <c r="B176" s="82" t="s">
        <v>1418</v>
      </c>
      <c r="C176" s="10"/>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row>
    <row r="177" s="172" customFormat="1" ht="21.8" customHeight="1" spans="1:235">
      <c r="A177" s="82">
        <v>216</v>
      </c>
      <c r="B177" s="80" t="s">
        <v>890</v>
      </c>
      <c r="C177" s="10">
        <f>SUM(C178:C180)</f>
        <v>312</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row>
    <row r="178" ht="21.8" customHeight="1" spans="1:235">
      <c r="A178" s="82">
        <v>21602</v>
      </c>
      <c r="B178" s="82" t="s">
        <v>891</v>
      </c>
      <c r="C178" s="10">
        <v>182</v>
      </c>
    </row>
    <row r="179" ht="21.8" customHeight="1" spans="1:235">
      <c r="A179" s="82">
        <v>21606</v>
      </c>
      <c r="B179" s="82" t="s">
        <v>898</v>
      </c>
      <c r="C179" s="10">
        <v>130</v>
      </c>
    </row>
    <row r="180" ht="21.8" customHeight="1" spans="1:235">
      <c r="A180" s="82">
        <v>21699</v>
      </c>
      <c r="B180" s="82" t="s">
        <v>1419</v>
      </c>
      <c r="C180" s="10"/>
    </row>
    <row r="181" ht="21.8" customHeight="1" spans="1:235">
      <c r="A181" s="82">
        <v>217</v>
      </c>
      <c r="B181" s="80" t="s">
        <v>904</v>
      </c>
      <c r="C181" s="10">
        <f>SUM(C182:C186)</f>
        <v>0</v>
      </c>
    </row>
    <row r="182" ht="21.8" customHeight="1" spans="1:235">
      <c r="A182" s="82">
        <v>21701</v>
      </c>
      <c r="B182" s="82" t="s">
        <v>905</v>
      </c>
      <c r="C182" s="10"/>
    </row>
    <row r="183" ht="21.8" customHeight="1" spans="1:235">
      <c r="A183" s="82">
        <v>21702</v>
      </c>
      <c r="B183" s="82" t="s">
        <v>908</v>
      </c>
      <c r="C183" s="10"/>
    </row>
    <row r="184" ht="21.8" customHeight="1" spans="1:235">
      <c r="A184" s="82">
        <v>21703</v>
      </c>
      <c r="B184" s="82" t="s">
        <v>918</v>
      </c>
      <c r="C184" s="10"/>
    </row>
    <row r="185" ht="21.8" customHeight="1" spans="1:235">
      <c r="A185" s="82">
        <v>21704</v>
      </c>
      <c r="B185" s="82" t="s">
        <v>924</v>
      </c>
      <c r="C185" s="10"/>
    </row>
    <row r="186" ht="21.8" customHeight="1" spans="1:235">
      <c r="A186" s="82">
        <v>21799</v>
      </c>
      <c r="B186" s="82" t="s">
        <v>1420</v>
      </c>
      <c r="C186" s="10"/>
    </row>
    <row r="187" ht="21.8" customHeight="1" spans="1:235">
      <c r="A187" s="82">
        <v>219</v>
      </c>
      <c r="B187" s="80" t="s">
        <v>930</v>
      </c>
      <c r="C187" s="10">
        <f>SUM(C188:C196)</f>
        <v>0</v>
      </c>
    </row>
    <row r="188" ht="21.8" customHeight="1" spans="1:235">
      <c r="A188" s="82">
        <v>21901</v>
      </c>
      <c r="B188" s="82" t="s">
        <v>931</v>
      </c>
      <c r="C188" s="10"/>
    </row>
    <row r="189" ht="21.8" customHeight="1" spans="1:235">
      <c r="A189" s="82">
        <v>21902</v>
      </c>
      <c r="B189" s="82" t="s">
        <v>932</v>
      </c>
      <c r="C189" s="10"/>
    </row>
    <row r="190" ht="21.8" customHeight="1" spans="1:235">
      <c r="A190" s="82">
        <v>21903</v>
      </c>
      <c r="B190" s="82" t="s">
        <v>933</v>
      </c>
      <c r="C190" s="10"/>
    </row>
    <row r="191" ht="21.8" customHeight="1" spans="1:235">
      <c r="A191" s="82">
        <v>21904</v>
      </c>
      <c r="B191" s="82" t="s">
        <v>934</v>
      </c>
      <c r="C191" s="10"/>
    </row>
    <row r="192" ht="21.8" customHeight="1" spans="1:235">
      <c r="A192" s="82">
        <v>21905</v>
      </c>
      <c r="B192" s="82" t="s">
        <v>935</v>
      </c>
      <c r="C192" s="10"/>
    </row>
    <row r="193" ht="21.8" customHeight="1" spans="1:235">
      <c r="A193" s="82">
        <v>21906</v>
      </c>
      <c r="B193" s="82" t="s">
        <v>702</v>
      </c>
      <c r="C193" s="10"/>
    </row>
    <row r="194" ht="21.8" customHeight="1" spans="1:235">
      <c r="A194" s="82">
        <v>21907</v>
      </c>
      <c r="B194" s="82" t="s">
        <v>936</v>
      </c>
      <c r="C194" s="10"/>
    </row>
    <row r="195" s="172" customFormat="1" ht="21.8" customHeight="1" spans="1:235">
      <c r="A195" s="82">
        <v>21908</v>
      </c>
      <c r="B195" s="82" t="s">
        <v>937</v>
      </c>
      <c r="C195" s="10"/>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c r="FS195" s="1"/>
      <c r="FT195" s="1"/>
      <c r="FU195" s="1"/>
      <c r="FV195" s="1"/>
      <c r="FW195" s="1"/>
      <c r="FX195" s="1"/>
      <c r="FY195" s="1"/>
      <c r="FZ195" s="1"/>
      <c r="GA195" s="1"/>
      <c r="GB195" s="1"/>
      <c r="GC195" s="1"/>
      <c r="GD195" s="1"/>
      <c r="GE195" s="1"/>
      <c r="GF195" s="1"/>
      <c r="GG195" s="1"/>
      <c r="GH195" s="1"/>
      <c r="GI195" s="1"/>
      <c r="GJ195" s="1"/>
      <c r="GK195" s="1"/>
      <c r="GL195" s="1"/>
      <c r="GM195" s="1"/>
      <c r="GN195" s="1"/>
      <c r="GO195" s="1"/>
      <c r="GP195" s="1"/>
      <c r="GQ195" s="1"/>
      <c r="GR195" s="1"/>
      <c r="GS195" s="1"/>
      <c r="GT195" s="1"/>
      <c r="GU195" s="1"/>
      <c r="GV195" s="1"/>
      <c r="GW195" s="1"/>
      <c r="GX195" s="1"/>
      <c r="GY195" s="1"/>
      <c r="GZ195" s="1"/>
      <c r="HA195" s="1"/>
      <c r="HB195" s="1"/>
      <c r="HC195" s="1"/>
      <c r="HD195" s="1"/>
      <c r="HE195" s="1"/>
      <c r="HF195" s="1"/>
      <c r="HG195" s="1"/>
      <c r="HH195" s="1"/>
      <c r="HI195" s="1"/>
      <c r="HJ195" s="1"/>
      <c r="HK195" s="1"/>
      <c r="HL195" s="1"/>
      <c r="HM195" s="1"/>
      <c r="HN195" s="1"/>
      <c r="HO195" s="1"/>
      <c r="HP195" s="1"/>
      <c r="HQ195" s="1"/>
      <c r="HR195" s="1"/>
      <c r="HS195" s="1"/>
      <c r="HT195" s="1"/>
      <c r="HU195" s="1"/>
      <c r="HV195" s="1"/>
      <c r="HW195" s="1"/>
      <c r="HX195" s="1"/>
      <c r="HY195" s="1"/>
      <c r="HZ195" s="1"/>
      <c r="IA195" s="1"/>
    </row>
    <row r="196" s="172" customFormat="1" ht="21.8" customHeight="1" spans="1:235">
      <c r="A196" s="82">
        <v>21999</v>
      </c>
      <c r="B196" s="82" t="s">
        <v>938</v>
      </c>
      <c r="C196" s="10"/>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c r="FS196" s="1"/>
      <c r="FT196" s="1"/>
      <c r="FU196" s="1"/>
      <c r="FV196" s="1"/>
      <c r="FW196" s="1"/>
      <c r="FX196" s="1"/>
      <c r="FY196" s="1"/>
      <c r="FZ196" s="1"/>
      <c r="GA196" s="1"/>
      <c r="GB196" s="1"/>
      <c r="GC196" s="1"/>
      <c r="GD196" s="1"/>
      <c r="GE196" s="1"/>
      <c r="GF196" s="1"/>
      <c r="GG196" s="1"/>
      <c r="GH196" s="1"/>
      <c r="GI196" s="1"/>
      <c r="GJ196" s="1"/>
      <c r="GK196" s="1"/>
      <c r="GL196" s="1"/>
      <c r="GM196" s="1"/>
      <c r="GN196" s="1"/>
      <c r="GO196" s="1"/>
      <c r="GP196" s="1"/>
      <c r="GQ196" s="1"/>
      <c r="GR196" s="1"/>
      <c r="GS196" s="1"/>
      <c r="GT196" s="1"/>
      <c r="GU196" s="1"/>
      <c r="GV196" s="1"/>
      <c r="GW196" s="1"/>
      <c r="GX196" s="1"/>
      <c r="GY196" s="1"/>
      <c r="GZ196" s="1"/>
      <c r="HA196" s="1"/>
      <c r="HB196" s="1"/>
      <c r="HC196" s="1"/>
      <c r="HD196" s="1"/>
      <c r="HE196" s="1"/>
      <c r="HF196" s="1"/>
      <c r="HG196" s="1"/>
      <c r="HH196" s="1"/>
      <c r="HI196" s="1"/>
      <c r="HJ196" s="1"/>
      <c r="HK196" s="1"/>
      <c r="HL196" s="1"/>
      <c r="HM196" s="1"/>
      <c r="HN196" s="1"/>
      <c r="HO196" s="1"/>
      <c r="HP196" s="1"/>
      <c r="HQ196" s="1"/>
      <c r="HR196" s="1"/>
      <c r="HS196" s="1"/>
      <c r="HT196" s="1"/>
      <c r="HU196" s="1"/>
      <c r="HV196" s="1"/>
      <c r="HW196" s="1"/>
      <c r="HX196" s="1"/>
      <c r="HY196" s="1"/>
      <c r="HZ196" s="1"/>
      <c r="IA196" s="1"/>
    </row>
    <row r="197" ht="21.8" customHeight="1" spans="1:235">
      <c r="A197" s="82">
        <v>220</v>
      </c>
      <c r="B197" s="80" t="s">
        <v>939</v>
      </c>
      <c r="C197" s="10">
        <f>SUM(C198:C200)</f>
        <v>164</v>
      </c>
    </row>
    <row r="198" ht="21.8" customHeight="1" spans="1:235">
      <c r="A198" s="82">
        <v>22001</v>
      </c>
      <c r="B198" s="82" t="s">
        <v>940</v>
      </c>
      <c r="C198" s="10">
        <v>164</v>
      </c>
    </row>
    <row r="199" ht="21.8" customHeight="1" spans="1:235">
      <c r="A199" s="82">
        <v>22005</v>
      </c>
      <c r="B199" s="82" t="s">
        <v>965</v>
      </c>
      <c r="C199" s="10"/>
    </row>
    <row r="200" ht="21.8" customHeight="1" spans="1:235">
      <c r="A200" s="82">
        <v>22099</v>
      </c>
      <c r="B200" s="82" t="s">
        <v>1421</v>
      </c>
      <c r="C200" s="10"/>
    </row>
    <row r="201" ht="21.8" customHeight="1" spans="1:235">
      <c r="A201" s="82">
        <v>221</v>
      </c>
      <c r="B201" s="80" t="s">
        <v>979</v>
      </c>
      <c r="C201" s="10">
        <f>SUM(C202:C204)</f>
        <v>130</v>
      </c>
    </row>
    <row r="202" ht="21.8" customHeight="1" spans="1:235">
      <c r="A202" s="82">
        <v>22101</v>
      </c>
      <c r="B202" s="82" t="s">
        <v>980</v>
      </c>
      <c r="C202" s="10">
        <v>130</v>
      </c>
    </row>
    <row r="203" ht="21.8" customHeight="1" spans="1:235">
      <c r="A203" s="82">
        <v>22102</v>
      </c>
      <c r="B203" s="82" t="s">
        <v>995</v>
      </c>
      <c r="C203" s="10"/>
    </row>
    <row r="204" ht="21.8" customHeight="1" spans="1:235">
      <c r="A204" s="82">
        <v>22103</v>
      </c>
      <c r="B204" s="82" t="s">
        <v>999</v>
      </c>
      <c r="C204" s="10"/>
    </row>
    <row r="205" ht="21.8" customHeight="1" spans="1:235">
      <c r="A205" s="82">
        <v>222</v>
      </c>
      <c r="B205" s="80" t="s">
        <v>1003</v>
      </c>
      <c r="C205" s="10">
        <f>SUM(C206:C209)</f>
        <v>0</v>
      </c>
    </row>
    <row r="206" ht="21.8" customHeight="1" spans="1:235">
      <c r="A206" s="82">
        <v>22201</v>
      </c>
      <c r="B206" s="82" t="s">
        <v>1004</v>
      </c>
      <c r="C206" s="10"/>
    </row>
    <row r="207" ht="21.8" customHeight="1" spans="1:235">
      <c r="A207" s="82">
        <v>22203</v>
      </c>
      <c r="B207" s="82" t="s">
        <v>1018</v>
      </c>
      <c r="C207" s="10"/>
    </row>
    <row r="208" s="172" customFormat="1" ht="21.8" customHeight="1" spans="1:235">
      <c r="A208" s="82">
        <v>22204</v>
      </c>
      <c r="B208" s="82" t="s">
        <v>1025</v>
      </c>
      <c r="C208" s="10"/>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row>
    <row r="209" s="172" customFormat="1" ht="21.8" customHeight="1" spans="1:235">
      <c r="A209" s="82">
        <v>22205</v>
      </c>
      <c r="B209" s="82" t="s">
        <v>1031</v>
      </c>
      <c r="C209" s="10"/>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row>
    <row r="210" ht="21.8" customHeight="1" spans="1:235">
      <c r="A210" s="82">
        <v>224</v>
      </c>
      <c r="B210" s="80" t="s">
        <v>1044</v>
      </c>
      <c r="C210" s="10">
        <f>SUM(C211:C217)</f>
        <v>4833</v>
      </c>
    </row>
    <row r="211" ht="21.8" customHeight="1" spans="1:235">
      <c r="A211" s="82">
        <v>22401</v>
      </c>
      <c r="B211" s="82" t="s">
        <v>1045</v>
      </c>
      <c r="C211" s="10"/>
    </row>
    <row r="212" ht="21.8" customHeight="1" spans="1:235">
      <c r="A212" s="82">
        <v>22402</v>
      </c>
      <c r="B212" s="82" t="s">
        <v>1052</v>
      </c>
      <c r="C212" s="10"/>
    </row>
    <row r="213" s="172" customFormat="1" ht="21.8" customHeight="1" spans="1:235">
      <c r="A213" s="82">
        <v>22404</v>
      </c>
      <c r="B213" s="82" t="s">
        <v>1055</v>
      </c>
      <c r="C213" s="10"/>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row>
    <row r="214" ht="21.8" customHeight="1" spans="1:235">
      <c r="A214" s="82">
        <v>22405</v>
      </c>
      <c r="B214" s="82" t="s">
        <v>1059</v>
      </c>
      <c r="C214" s="10"/>
    </row>
    <row r="215" ht="21.8" customHeight="1" spans="1:235">
      <c r="A215" s="82">
        <v>22406</v>
      </c>
      <c r="B215" s="82" t="s">
        <v>1069</v>
      </c>
      <c r="C215" s="10">
        <v>4833</v>
      </c>
    </row>
    <row r="216" ht="21.8" customHeight="1" spans="1:235">
      <c r="A216" s="82">
        <v>22407</v>
      </c>
      <c r="B216" s="82" t="s">
        <v>1073</v>
      </c>
      <c r="C216" s="10"/>
    </row>
    <row r="217" ht="21.8" customHeight="1" spans="1:235">
      <c r="A217" s="82">
        <v>22499</v>
      </c>
      <c r="B217" s="82" t="s">
        <v>1422</v>
      </c>
      <c r="C217" s="10"/>
    </row>
    <row r="218" ht="21.8" customHeight="1" spans="1:235">
      <c r="A218" s="82">
        <v>227</v>
      </c>
      <c r="B218" s="80" t="s">
        <v>1423</v>
      </c>
      <c r="C218" s="10"/>
    </row>
    <row r="219" ht="21.8" customHeight="1" spans="1:235">
      <c r="A219" s="82">
        <v>229</v>
      </c>
      <c r="B219" s="80" t="s">
        <v>1079</v>
      </c>
      <c r="C219" s="10">
        <f>SUM(C220:C221)</f>
        <v>0</v>
      </c>
    </row>
    <row r="220" ht="21.8" customHeight="1" spans="1:235">
      <c r="A220" s="82">
        <v>22902</v>
      </c>
      <c r="B220" s="82" t="s">
        <v>1424</v>
      </c>
      <c r="C220" s="10"/>
    </row>
    <row r="221" ht="21.8" customHeight="1" spans="1:235">
      <c r="A221" s="82">
        <v>22999</v>
      </c>
      <c r="B221" s="82" t="s">
        <v>1080</v>
      </c>
      <c r="C221" s="10"/>
    </row>
    <row r="222" ht="21.8" customHeight="1" spans="1:235">
      <c r="A222" s="82">
        <v>232</v>
      </c>
      <c r="B222" s="80" t="s">
        <v>1082</v>
      </c>
      <c r="C222" s="10">
        <f>SUM(C223:C225)</f>
        <v>0</v>
      </c>
    </row>
    <row r="223" ht="21.8" customHeight="1" spans="1:235">
      <c r="A223" s="82">
        <v>23201</v>
      </c>
      <c r="B223" s="82" t="s">
        <v>1425</v>
      </c>
      <c r="C223" s="10"/>
    </row>
    <row r="224" ht="21.8" customHeight="1" spans="1:235">
      <c r="A224" s="82">
        <v>23202</v>
      </c>
      <c r="B224" s="82" t="s">
        <v>1085</v>
      </c>
      <c r="C224" s="10"/>
    </row>
    <row r="225" ht="21.8" customHeight="1" spans="1:3">
      <c r="A225" s="82">
        <v>23203</v>
      </c>
      <c r="B225" s="82" t="s">
        <v>1090</v>
      </c>
      <c r="C225" s="10"/>
    </row>
    <row r="226" ht="21.8" customHeight="1" spans="1:3">
      <c r="A226" s="82">
        <v>233</v>
      </c>
      <c r="B226" s="80" t="s">
        <v>1095</v>
      </c>
      <c r="C226" s="10">
        <f>SUM(C227:C229)</f>
        <v>0</v>
      </c>
    </row>
    <row r="227" ht="21.8" customHeight="1" spans="1:3">
      <c r="A227" s="82">
        <v>23301</v>
      </c>
      <c r="B227" s="82" t="s">
        <v>1426</v>
      </c>
      <c r="C227" s="10"/>
    </row>
    <row r="228" ht="21.8" customHeight="1" spans="1:3">
      <c r="A228" s="82">
        <v>23302</v>
      </c>
      <c r="B228" s="82" t="s">
        <v>1427</v>
      </c>
      <c r="C228" s="10"/>
    </row>
    <row r="229" customHeight="1" spans="1:3">
      <c r="A229" s="82">
        <v>23303</v>
      </c>
      <c r="B229" s="82" t="s">
        <v>1428</v>
      </c>
      <c r="C229" s="10"/>
    </row>
    <row r="230" customHeight="1" spans="1:3">
      <c r="A230" s="178"/>
      <c r="B230" s="178"/>
      <c r="C230" s="179"/>
    </row>
    <row r="231" customHeight="1" spans="1:3">
      <c r="A231" s="178"/>
      <c r="B231" s="178"/>
      <c r="C231" s="179"/>
    </row>
  </sheetData>
  <autoFilter xmlns:etc="http://www.wps.cn/officeDocument/2017/etCustomData" ref="A6:IA229" etc:filterBottomFollowUsedRange="0">
    <extLst/>
  </autoFilter>
  <mergeCells count="5">
    <mergeCell ref="A2:C2"/>
    <mergeCell ref="A3:C3"/>
    <mergeCell ref="A4:A6"/>
    <mergeCell ref="B4:B6"/>
    <mergeCell ref="C4:C6"/>
  </mergeCells>
  <dataValidations count="1">
    <dataValidation type="decimal" operator="between" allowBlank="1" showInputMessage="1" showErrorMessage="1" sqref="C7:C229">
      <formula1>-99999999999999</formula1>
      <formula2>99999999999999</formula2>
    </dataValidation>
  </dataValidations>
  <pageMargins left="0.590277777777778" right="0.590277777777778" top="0.786805555555556" bottom="0.786805555555556" header="0" footer="0.393055555555556"/>
  <pageSetup paperSize="9" firstPageNumber="61" orientation="portrait" useFirstPageNumber="1" horizontalDpi="600"/>
  <headerFooter alignWithMargins="0" scaleWithDoc="0">
    <oddFooter>&amp;C&amp;12-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F20"/>
  <sheetViews>
    <sheetView showGridLines="0" topLeftCell="A7" workbookViewId="0">
      <selection activeCell="B6" sqref="B6:B16"/>
    </sheetView>
  </sheetViews>
  <sheetFormatPr defaultColWidth="9" defaultRowHeight="12.75" customHeight="1" outlineLevelCol="5"/>
  <cols>
    <col min="1" max="1" width="60.1333333333333" style="55" customWidth="1"/>
    <col min="2" max="2" width="31.4416666666667" style="163" customWidth="1"/>
    <col min="3" max="239" width="9" style="58"/>
    <col min="240" max="240" width="65.3833333333333" style="58" customWidth="1"/>
    <col min="241" max="246" width="21.25" style="58" customWidth="1"/>
    <col min="247" max="247" width="8" style="58" customWidth="1"/>
    <col min="248" max="248" width="6" style="58" customWidth="1"/>
    <col min="249" max="16384" width="9" style="58"/>
  </cols>
  <sheetData>
    <row r="1" s="54" customFormat="1" ht="24" customHeight="1" spans="1:6">
      <c r="A1" s="16" t="s">
        <v>1429</v>
      </c>
      <c r="B1" s="89"/>
    </row>
    <row r="2" s="55" customFormat="1" ht="47" customHeight="1" spans="1:6">
      <c r="A2" s="60" t="s">
        <v>1430</v>
      </c>
      <c r="B2" s="60"/>
    </row>
    <row r="3" s="55" customFormat="1" ht="26.1" customHeight="1" spans="1:6">
      <c r="B3" s="164" t="s">
        <v>2</v>
      </c>
    </row>
    <row r="4" s="55" customFormat="1" ht="36" customHeight="1" spans="1:6">
      <c r="A4" s="63" t="s">
        <v>3</v>
      </c>
      <c r="B4" s="165" t="s">
        <v>34</v>
      </c>
    </row>
    <row r="5" s="55" customFormat="1" ht="36" customHeight="1" spans="1:6">
      <c r="A5" s="66"/>
      <c r="B5" s="165"/>
    </row>
    <row r="6" s="56" customFormat="1" ht="50" customHeight="1" spans="1:6">
      <c r="A6" s="67" t="s">
        <v>1431</v>
      </c>
      <c r="B6" s="68">
        <v>104904</v>
      </c>
      <c r="F6" s="69"/>
    </row>
    <row r="7" s="56" customFormat="1" ht="50" customHeight="1" spans="1:6">
      <c r="A7" s="67" t="s">
        <v>1432</v>
      </c>
      <c r="B7" s="68">
        <v>117401</v>
      </c>
    </row>
    <row r="8" s="56" customFormat="1" ht="50" customHeight="1" spans="1:6">
      <c r="A8" s="67" t="s">
        <v>1433</v>
      </c>
      <c r="B8" s="68">
        <v>13723</v>
      </c>
    </row>
    <row r="9" s="56" customFormat="1" ht="50" customHeight="1" spans="1:6">
      <c r="A9" s="70" t="s">
        <v>1434</v>
      </c>
      <c r="B9" s="166"/>
      <c r="F9" s="69"/>
    </row>
    <row r="10" s="56" customFormat="1" ht="50" customHeight="1" spans="1:6">
      <c r="A10" s="70" t="s">
        <v>1435</v>
      </c>
      <c r="B10" s="71"/>
      <c r="F10" s="69"/>
    </row>
    <row r="11" s="56" customFormat="1" ht="50" customHeight="1" spans="1:6">
      <c r="A11" s="70" t="s">
        <v>1436</v>
      </c>
      <c r="B11" s="71"/>
      <c r="F11" s="69"/>
    </row>
    <row r="12" s="56" customFormat="1" ht="50" customHeight="1" spans="1:6">
      <c r="A12" s="67" t="s">
        <v>1437</v>
      </c>
      <c r="B12" s="72">
        <v>6711</v>
      </c>
    </row>
    <row r="13" s="56" customFormat="1" ht="50" customHeight="1" spans="1:6">
      <c r="A13" s="70" t="s">
        <v>1438</v>
      </c>
      <c r="B13" s="72">
        <v>4408</v>
      </c>
      <c r="F13" s="69"/>
    </row>
    <row r="14" s="56" customFormat="1" ht="50" customHeight="1" spans="1:6">
      <c r="A14" s="70" t="s">
        <v>1439</v>
      </c>
      <c r="B14" s="167">
        <v>2303</v>
      </c>
      <c r="F14" s="69"/>
    </row>
    <row r="15" s="56" customFormat="1" ht="50" customHeight="1" spans="1:6">
      <c r="A15" s="73" t="s">
        <v>1440</v>
      </c>
      <c r="B15" s="72">
        <v>-2229</v>
      </c>
      <c r="F15" s="69"/>
    </row>
    <row r="16" s="56" customFormat="1" ht="50" customHeight="1" spans="1:6">
      <c r="A16" s="73" t="s">
        <v>1441</v>
      </c>
      <c r="B16" s="72">
        <v>114145</v>
      </c>
      <c r="F16" s="69"/>
    </row>
    <row r="17"/>
    <row r="18" ht="14.25" spans="2:2">
      <c r="B18" s="168"/>
    </row>
    <row r="20" ht="14.25" spans="2:2">
      <c r="B20" s="169"/>
    </row>
  </sheetData>
  <mergeCells count="3">
    <mergeCell ref="A2:B2"/>
    <mergeCell ref="A4:A5"/>
    <mergeCell ref="B4:B5"/>
  </mergeCells>
  <dataValidations count="1">
    <dataValidation type="decimal" operator="between" allowBlank="1" showInputMessage="1" showErrorMessage="1" sqref="B12:B16">
      <formula1>-99999999999999</formula1>
      <formula2>99999999999999</formula2>
    </dataValidation>
  </dataValidations>
  <printOptions horizontalCentered="1"/>
  <pageMargins left="0.590277777777778" right="0.590277777777778" top="0.786805555555556" bottom="0.786805555555556" header="0.310416666666667" footer="0.393055555555556"/>
  <pageSetup paperSize="9" firstPageNumber="69" orientation="portrait" useFirstPageNumber="1" horizontalDpi="600"/>
  <headerFooter>
    <oddFooter>&amp;C&amp;12-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B11"/>
  <sheetViews>
    <sheetView showGridLines="0" workbookViewId="0">
      <selection activeCell="B4" sqref="B4:B9"/>
    </sheetView>
  </sheetViews>
  <sheetFormatPr defaultColWidth="9" defaultRowHeight="14.25" outlineLevelCol="1"/>
  <cols>
    <col min="1" max="1" width="60.475" customWidth="1"/>
    <col min="2" max="2" width="31.6333333333333" customWidth="1"/>
  </cols>
  <sheetData>
    <row r="1" ht="39" customHeight="1" spans="1:2">
      <c r="A1" s="74" t="s">
        <v>1442</v>
      </c>
    </row>
    <row r="2" ht="54" customHeight="1" spans="1:2">
      <c r="A2" s="77" t="s">
        <v>1443</v>
      </c>
      <c r="B2" s="77"/>
    </row>
    <row r="3" ht="33" customHeight="1" spans="1:2">
      <c r="A3" s="155"/>
      <c r="B3" s="156" t="s">
        <v>1444</v>
      </c>
    </row>
    <row r="4" ht="81" customHeight="1" spans="1:2">
      <c r="A4" s="157" t="s">
        <v>1445</v>
      </c>
      <c r="B4" s="158">
        <f>SUM(B6,B9)</f>
        <v>622.23</v>
      </c>
    </row>
    <row r="5" ht="81" customHeight="1" spans="1:2">
      <c r="A5" s="159" t="s">
        <v>1446</v>
      </c>
      <c r="B5" s="160"/>
    </row>
    <row r="6" ht="81" customHeight="1" spans="1:2">
      <c r="A6" s="159" t="s">
        <v>1447</v>
      </c>
      <c r="B6" s="160">
        <v>610.95</v>
      </c>
    </row>
    <row r="7" ht="81" customHeight="1" spans="1:2">
      <c r="A7" s="159" t="s">
        <v>1448</v>
      </c>
      <c r="B7" s="13">
        <v>10</v>
      </c>
    </row>
    <row r="8" ht="81" customHeight="1" spans="1:2">
      <c r="A8" s="159" t="s">
        <v>1449</v>
      </c>
      <c r="B8" s="161">
        <v>600.95</v>
      </c>
    </row>
    <row r="9" ht="81" customHeight="1" spans="1:2">
      <c r="A9" s="159" t="s">
        <v>1450</v>
      </c>
      <c r="B9" s="161">
        <v>11.28</v>
      </c>
    </row>
    <row r="11" ht="36" customHeight="1" spans="1:2">
      <c r="A11" s="162"/>
      <c r="B11" s="162"/>
    </row>
  </sheetData>
  <mergeCells count="2">
    <mergeCell ref="A2:B2"/>
    <mergeCell ref="A11:B11"/>
  </mergeCells>
  <dataValidations count="1">
    <dataValidation type="decimal" operator="between" allowBlank="1" showInputMessage="1" showErrorMessage="1" sqref="B6:B7">
      <formula1>-99999999999999</formula1>
      <formula2>99999999999999</formula2>
    </dataValidation>
  </dataValidations>
  <printOptions horizontalCentered="1"/>
  <pageMargins left="0.590277777777778" right="0.590277777777778" top="0.786805555555556" bottom="0.786805555555556" header="0.310416666666667" footer="0.393055555555556"/>
  <pageSetup paperSize="9" firstPageNumber="70" orientation="portrait" useFirstPageNumber="1" horizontalDpi="600"/>
  <headerFooter>
    <oddFooter>&amp;C&amp;12-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R76"/>
  <sheetViews>
    <sheetView showGridLines="0" view="pageBreakPreview" zoomScaleNormal="100" workbookViewId="0">
      <selection activeCell="A4" sqref="A4:G4"/>
    </sheetView>
  </sheetViews>
  <sheetFormatPr defaultColWidth="9" defaultRowHeight="14.25"/>
  <cols>
    <col min="1" max="1" width="11.6666666666667" style="83" customWidth="1"/>
    <col min="2" max="2" width="33.5583333333333" style="129" customWidth="1"/>
    <col min="3" max="4" width="9.25" style="130" customWidth="1"/>
    <col min="5" max="5" width="10.2166666666667" style="131" customWidth="1"/>
    <col min="6" max="6" width="9" style="130" customWidth="1"/>
    <col min="7" max="7" width="9.10833333333333" style="130" customWidth="1"/>
    <col min="8" max="15" width="9" style="132"/>
    <col min="16" max="16384" width="9" style="133"/>
  </cols>
  <sheetData>
    <row r="1" ht="20.1" customHeight="1" spans="1:15">
      <c r="A1" s="16" t="s">
        <v>1451</v>
      </c>
      <c r="C1" s="89"/>
      <c r="D1" s="89"/>
      <c r="E1" s="134"/>
      <c r="F1" s="92"/>
      <c r="G1" s="92"/>
      <c r="H1" s="133"/>
      <c r="I1" s="133"/>
      <c r="J1" s="133"/>
      <c r="K1" s="133"/>
      <c r="L1" s="133"/>
      <c r="M1" s="133"/>
      <c r="N1" s="133"/>
      <c r="O1" s="133"/>
    </row>
    <row r="2" s="126" customFormat="1" ht="33" customHeight="1" spans="1:15">
      <c r="A2" s="95" t="s">
        <v>1452</v>
      </c>
      <c r="B2" s="96"/>
      <c r="C2" s="95"/>
      <c r="D2" s="95"/>
      <c r="E2" s="135"/>
      <c r="F2" s="95"/>
      <c r="G2" s="95"/>
    </row>
    <row r="3" s="127" customFormat="1" ht="18" customHeight="1" spans="1:15">
      <c r="A3" s="136"/>
      <c r="B3" s="137"/>
      <c r="C3" s="100"/>
      <c r="D3" s="100"/>
      <c r="E3" s="138" t="s">
        <v>2</v>
      </c>
      <c r="F3" s="139"/>
      <c r="G3" s="139"/>
    </row>
    <row r="4" s="128" customFormat="1" ht="36" customHeight="1" spans="1:15">
      <c r="A4" s="8" t="s">
        <v>37</v>
      </c>
      <c r="B4" s="8" t="s">
        <v>1453</v>
      </c>
      <c r="C4" s="8" t="s">
        <v>4</v>
      </c>
      <c r="D4" s="8" t="s">
        <v>5</v>
      </c>
      <c r="E4" s="140" t="s">
        <v>1454</v>
      </c>
      <c r="F4" s="8" t="s">
        <v>1455</v>
      </c>
      <c r="G4" s="140" t="s">
        <v>8</v>
      </c>
    </row>
    <row r="5" s="127" customFormat="1" ht="28" customHeight="1" spans="1:15">
      <c r="A5" s="141" t="s">
        <v>1456</v>
      </c>
      <c r="B5" s="102"/>
      <c r="C5" s="10">
        <v>8465</v>
      </c>
      <c r="D5" s="10">
        <v>5735</v>
      </c>
      <c r="E5" s="142">
        <f>D5/C5*100</f>
        <v>67.7495569994093</v>
      </c>
      <c r="F5" s="143">
        <v>17669</v>
      </c>
      <c r="G5" s="142">
        <f>(D5-F5)/F5*100</f>
        <v>-67.542022751712</v>
      </c>
    </row>
    <row r="6" s="127" customFormat="1" ht="23" customHeight="1" spans="1:15">
      <c r="A6" s="144">
        <v>10301</v>
      </c>
      <c r="B6" s="145" t="s">
        <v>1457</v>
      </c>
      <c r="C6" s="10">
        <v>6465</v>
      </c>
      <c r="D6" s="10">
        <v>4364</v>
      </c>
      <c r="E6" s="142">
        <f>D6/C6*100</f>
        <v>67.5019334880124</v>
      </c>
      <c r="F6" s="110">
        <v>8278</v>
      </c>
      <c r="G6" s="142">
        <f>(D6-F6)/F6*100</f>
        <v>-47.2819521623581</v>
      </c>
      <c r="M6" s="146"/>
      <c r="N6" s="147"/>
    </row>
    <row r="7" s="127" customFormat="1" ht="23" customHeight="1" spans="1:15">
      <c r="A7" s="144">
        <v>1030102</v>
      </c>
      <c r="B7" s="145" t="s">
        <v>1458</v>
      </c>
      <c r="C7" s="143"/>
      <c r="D7" s="148"/>
      <c r="E7" s="108"/>
      <c r="F7" s="110"/>
      <c r="G7" s="108"/>
      <c r="M7" s="146"/>
      <c r="N7" s="147"/>
    </row>
    <row r="8" s="127" customFormat="1" ht="23" customHeight="1" spans="1:15">
      <c r="A8" s="144">
        <v>103010201</v>
      </c>
      <c r="B8" s="149" t="s">
        <v>1459</v>
      </c>
      <c r="C8" s="143"/>
      <c r="D8" s="148"/>
      <c r="E8" s="108"/>
      <c r="F8" s="110"/>
      <c r="G8" s="108"/>
      <c r="M8" s="146"/>
      <c r="N8" s="147"/>
    </row>
    <row r="9" s="127" customFormat="1" ht="23" customHeight="1" spans="1:15">
      <c r="A9" s="144">
        <v>103010202</v>
      </c>
      <c r="B9" s="149" t="s">
        <v>1460</v>
      </c>
      <c r="C9" s="143"/>
      <c r="D9" s="148"/>
      <c r="E9" s="108"/>
      <c r="F9" s="110"/>
      <c r="G9" s="108"/>
      <c r="M9" s="146"/>
      <c r="N9" s="147"/>
    </row>
    <row r="10" s="127" customFormat="1" ht="23" customHeight="1" spans="1:15">
      <c r="A10" s="144">
        <v>1030106</v>
      </c>
      <c r="B10" s="145" t="s">
        <v>1461</v>
      </c>
      <c r="C10" s="143"/>
      <c r="D10" s="148"/>
      <c r="E10" s="108"/>
      <c r="F10" s="110"/>
      <c r="G10" s="108"/>
      <c r="M10" s="146"/>
      <c r="N10" s="147"/>
    </row>
    <row r="11" s="127" customFormat="1" ht="23" customHeight="1" spans="1:15">
      <c r="A11" s="144">
        <v>1030110</v>
      </c>
      <c r="B11" s="145" t="s">
        <v>1462</v>
      </c>
      <c r="C11" s="143"/>
      <c r="D11" s="148"/>
      <c r="E11" s="108"/>
      <c r="F11" s="110"/>
      <c r="G11" s="108"/>
      <c r="M11" s="146"/>
      <c r="N11" s="147"/>
    </row>
    <row r="12" s="127" customFormat="1" ht="31" customHeight="1" spans="1:15">
      <c r="A12" s="144">
        <v>1030112</v>
      </c>
      <c r="B12" s="145" t="s">
        <v>1463</v>
      </c>
      <c r="C12" s="143"/>
      <c r="D12" s="148"/>
      <c r="E12" s="108"/>
      <c r="F12" s="110"/>
      <c r="G12" s="108"/>
      <c r="M12" s="146"/>
      <c r="N12" s="147"/>
    </row>
    <row r="13" s="127" customFormat="1" ht="21" customHeight="1" spans="1:15">
      <c r="A13" s="144">
        <v>1030121</v>
      </c>
      <c r="B13" s="145" t="s">
        <v>1464</v>
      </c>
      <c r="C13" s="150"/>
      <c r="D13" s="148"/>
      <c r="E13" s="108"/>
      <c r="F13" s="110"/>
      <c r="G13" s="108"/>
      <c r="M13" s="146"/>
      <c r="N13" s="147"/>
    </row>
    <row r="14" s="127" customFormat="1" ht="21" customHeight="1" spans="1:15">
      <c r="A14" s="144">
        <v>1030129</v>
      </c>
      <c r="B14" s="145" t="s">
        <v>1465</v>
      </c>
      <c r="C14" s="143"/>
      <c r="D14" s="148"/>
      <c r="E14" s="108"/>
      <c r="F14" s="110"/>
      <c r="G14" s="108"/>
      <c r="M14" s="146"/>
      <c r="N14" s="147"/>
    </row>
    <row r="15" s="127" customFormat="1" ht="21" customHeight="1" spans="1:15">
      <c r="A15" s="144">
        <v>1030146</v>
      </c>
      <c r="B15" s="145" t="s">
        <v>1466</v>
      </c>
      <c r="C15" s="143"/>
      <c r="D15" s="148"/>
      <c r="E15" s="108"/>
      <c r="F15" s="110"/>
      <c r="G15" s="108"/>
      <c r="M15" s="146"/>
      <c r="N15" s="147"/>
    </row>
    <row r="16" s="127" customFormat="1" ht="21" customHeight="1" spans="1:15">
      <c r="A16" s="144">
        <v>1030147</v>
      </c>
      <c r="B16" s="145" t="s">
        <v>1467</v>
      </c>
      <c r="C16" s="143"/>
      <c r="D16" s="148"/>
      <c r="E16" s="108"/>
      <c r="F16" s="110"/>
      <c r="G16" s="108"/>
      <c r="M16" s="146"/>
      <c r="N16" s="147"/>
    </row>
    <row r="17" s="127" customFormat="1" ht="21" customHeight="1" spans="1:18">
      <c r="A17" s="144">
        <v>1030148</v>
      </c>
      <c r="B17" s="145" t="s">
        <v>1468</v>
      </c>
      <c r="C17" s="10">
        <v>4500</v>
      </c>
      <c r="D17" s="10">
        <v>3750</v>
      </c>
      <c r="E17" s="142">
        <f>D17/C17*100</f>
        <v>83.3333333333333</v>
      </c>
      <c r="F17" s="110">
        <v>7600</v>
      </c>
      <c r="G17" s="142">
        <f>(D17-F17)/F17*100</f>
        <v>-50.6578947368421</v>
      </c>
      <c r="M17" s="146"/>
      <c r="N17" s="147"/>
    </row>
    <row r="18" s="127" customFormat="1" ht="21" customHeight="1" spans="1:18">
      <c r="A18" s="144">
        <v>103014801</v>
      </c>
      <c r="B18" s="149" t="s">
        <v>1469</v>
      </c>
      <c r="C18" s="143">
        <v>4500</v>
      </c>
      <c r="D18" s="143">
        <v>3855</v>
      </c>
      <c r="E18" s="142">
        <f>D18/C18*100</f>
        <v>85.6666666666667</v>
      </c>
      <c r="F18" s="10">
        <v>7656</v>
      </c>
      <c r="G18" s="142">
        <f>(D18-F18)/F18*100</f>
        <v>-49.6473354231975</v>
      </c>
      <c r="M18" s="146"/>
      <c r="N18" s="147"/>
    </row>
    <row r="19" s="127" customFormat="1" ht="21" customHeight="1" spans="1:18">
      <c r="A19" s="144">
        <v>103014802</v>
      </c>
      <c r="B19" s="149" t="s">
        <v>1470</v>
      </c>
      <c r="C19" s="143"/>
      <c r="D19" s="143">
        <v>11</v>
      </c>
      <c r="E19" s="108"/>
      <c r="F19" s="10">
        <v>8</v>
      </c>
      <c r="G19" s="142">
        <f>(D19-F19)/F19*100</f>
        <v>37.5</v>
      </c>
      <c r="M19" s="146"/>
      <c r="N19" s="147"/>
    </row>
    <row r="20" s="127" customFormat="1" ht="21" customHeight="1" spans="1:18">
      <c r="A20" s="144">
        <v>103014803</v>
      </c>
      <c r="B20" s="149" t="s">
        <v>1471</v>
      </c>
      <c r="C20" s="143"/>
      <c r="D20" s="143"/>
      <c r="E20" s="108"/>
      <c r="F20" s="110"/>
      <c r="G20" s="108"/>
      <c r="M20" s="146"/>
      <c r="N20" s="147"/>
    </row>
    <row r="21" s="127" customFormat="1" ht="21" customHeight="1" spans="1:18">
      <c r="A21" s="144">
        <v>103014898</v>
      </c>
      <c r="B21" s="149" t="s">
        <v>1472</v>
      </c>
      <c r="C21" s="143"/>
      <c r="D21" s="143">
        <v>-335</v>
      </c>
      <c r="E21" s="108"/>
      <c r="F21" s="10">
        <v>-112</v>
      </c>
      <c r="G21" s="142">
        <f>(D21-F21)/F21*100</f>
        <v>199.107142857143</v>
      </c>
      <c r="P21" s="146"/>
      <c r="Q21" s="147"/>
    </row>
    <row r="22" s="127" customFormat="1" ht="21" customHeight="1" spans="1:18">
      <c r="A22" s="144">
        <v>103014899</v>
      </c>
      <c r="B22" s="149" t="s">
        <v>1473</v>
      </c>
      <c r="C22" s="143"/>
      <c r="D22" s="143">
        <v>219</v>
      </c>
      <c r="E22" s="108"/>
      <c r="F22" s="10">
        <v>48</v>
      </c>
      <c r="G22" s="142">
        <f>(D22-F22)/F22*100</f>
        <v>356.25</v>
      </c>
      <c r="P22" s="146"/>
      <c r="Q22" s="147"/>
    </row>
    <row r="23" s="127" customFormat="1" ht="21" customHeight="1" spans="1:18">
      <c r="A23" s="144">
        <v>1030149</v>
      </c>
      <c r="B23" s="145" t="s">
        <v>1474</v>
      </c>
      <c r="C23" s="110"/>
      <c r="D23" s="148"/>
      <c r="E23" s="108"/>
      <c r="F23" s="110"/>
      <c r="G23" s="108"/>
      <c r="P23" s="146"/>
      <c r="Q23" s="147"/>
    </row>
    <row r="24" s="127" customFormat="1" ht="21" customHeight="1" spans="1:18">
      <c r="A24" s="144">
        <v>1030150</v>
      </c>
      <c r="B24" s="145" t="s">
        <v>1475</v>
      </c>
      <c r="C24" s="143"/>
      <c r="D24" s="148"/>
      <c r="E24" s="108"/>
      <c r="F24" s="110"/>
      <c r="G24" s="108"/>
      <c r="P24" s="146"/>
      <c r="Q24" s="147"/>
    </row>
    <row r="25" ht="21" customHeight="1" spans="1:18">
      <c r="A25" s="144">
        <v>103015001</v>
      </c>
      <c r="B25" s="149" t="s">
        <v>1476</v>
      </c>
      <c r="C25" s="143"/>
      <c r="D25" s="151"/>
      <c r="E25" s="108"/>
      <c r="F25" s="110"/>
      <c r="G25" s="108"/>
      <c r="P25" s="132"/>
      <c r="Q25" s="132"/>
      <c r="R25" s="132"/>
    </row>
    <row r="26" ht="21" customHeight="1" spans="1:18">
      <c r="A26" s="144">
        <v>103015002</v>
      </c>
      <c r="B26" s="149" t="s">
        <v>1477</v>
      </c>
      <c r="C26" s="143"/>
      <c r="D26" s="151"/>
      <c r="E26" s="108"/>
      <c r="F26" s="110"/>
      <c r="G26" s="108"/>
    </row>
    <row r="27" ht="21" customHeight="1" spans="1:18">
      <c r="A27" s="144">
        <v>1030152</v>
      </c>
      <c r="B27" s="145" t="s">
        <v>1478</v>
      </c>
      <c r="C27" s="143"/>
      <c r="D27" s="151"/>
      <c r="E27" s="108"/>
      <c r="F27" s="110"/>
      <c r="G27" s="108"/>
    </row>
    <row r="28" ht="21" customHeight="1" spans="1:18">
      <c r="A28" s="144">
        <v>1030153</v>
      </c>
      <c r="B28" s="145" t="s">
        <v>1479</v>
      </c>
      <c r="C28" s="143"/>
      <c r="D28" s="151"/>
      <c r="E28" s="108"/>
      <c r="F28" s="110"/>
      <c r="G28" s="108"/>
    </row>
    <row r="29" ht="21" customHeight="1" spans="1:18">
      <c r="A29" s="144">
        <v>1030154</v>
      </c>
      <c r="B29" s="145" t="s">
        <v>1480</v>
      </c>
      <c r="C29" s="143"/>
      <c r="D29" s="151"/>
      <c r="E29" s="108"/>
      <c r="F29" s="110"/>
      <c r="G29" s="108"/>
    </row>
    <row r="30" ht="21" customHeight="1" spans="1:18">
      <c r="A30" s="144">
        <v>1030155</v>
      </c>
      <c r="B30" s="145" t="s">
        <v>1481</v>
      </c>
      <c r="C30" s="143"/>
      <c r="D30" s="151"/>
      <c r="E30" s="108"/>
      <c r="F30" s="110"/>
      <c r="G30" s="108"/>
    </row>
    <row r="31" ht="21" customHeight="1" spans="1:18">
      <c r="A31" s="144">
        <v>103015501</v>
      </c>
      <c r="B31" s="149" t="s">
        <v>1482</v>
      </c>
      <c r="C31" s="143"/>
      <c r="D31" s="151"/>
      <c r="E31" s="108"/>
      <c r="F31" s="110"/>
      <c r="G31" s="108"/>
    </row>
    <row r="32" ht="21" customHeight="1" spans="1:18">
      <c r="A32" s="144">
        <v>103015502</v>
      </c>
      <c r="B32" s="149" t="s">
        <v>1483</v>
      </c>
      <c r="C32" s="143"/>
      <c r="D32" s="151"/>
      <c r="E32" s="108"/>
      <c r="F32" s="110"/>
      <c r="G32" s="108"/>
    </row>
    <row r="33" ht="21" customHeight="1" spans="1:7">
      <c r="A33" s="144">
        <v>1030156</v>
      </c>
      <c r="B33" s="145" t="s">
        <v>1484</v>
      </c>
      <c r="C33" s="143">
        <v>1600</v>
      </c>
      <c r="D33" s="143">
        <v>162</v>
      </c>
      <c r="E33" s="142">
        <f>D33/C33*100</f>
        <v>10.125</v>
      </c>
      <c r="F33" s="10">
        <v>120</v>
      </c>
      <c r="G33" s="142">
        <f>(D33-F33)/F33*100</f>
        <v>35</v>
      </c>
    </row>
    <row r="34" ht="21" customHeight="1" spans="1:7">
      <c r="A34" s="144">
        <v>1030157</v>
      </c>
      <c r="B34" s="145" t="s">
        <v>1485</v>
      </c>
      <c r="C34" s="143"/>
      <c r="D34" s="143"/>
      <c r="E34" s="108"/>
      <c r="F34" s="110"/>
      <c r="G34" s="108"/>
    </row>
    <row r="35" ht="21" customHeight="1" spans="1:7">
      <c r="A35" s="144">
        <v>1030158</v>
      </c>
      <c r="B35" s="145" t="s">
        <v>1486</v>
      </c>
      <c r="C35" s="143"/>
      <c r="D35" s="143"/>
      <c r="E35" s="108"/>
      <c r="F35" s="110"/>
      <c r="G35" s="108"/>
    </row>
    <row r="36" ht="21" customHeight="1" spans="1:7">
      <c r="A36" s="144">
        <v>103015801</v>
      </c>
      <c r="B36" s="149" t="s">
        <v>1487</v>
      </c>
      <c r="C36" s="143"/>
      <c r="D36" s="143"/>
      <c r="E36" s="108"/>
      <c r="F36" s="110"/>
      <c r="G36" s="108"/>
    </row>
    <row r="37" ht="21" customHeight="1" spans="1:7">
      <c r="A37" s="144">
        <v>103015803</v>
      </c>
      <c r="B37" s="149" t="s">
        <v>1488</v>
      </c>
      <c r="C37" s="143"/>
      <c r="D37" s="143"/>
      <c r="E37" s="108"/>
      <c r="F37" s="110"/>
      <c r="G37" s="108"/>
    </row>
    <row r="38" ht="21" customHeight="1" spans="1:7">
      <c r="A38" s="144">
        <v>1030159</v>
      </c>
      <c r="B38" s="145" t="s">
        <v>1489</v>
      </c>
      <c r="C38" s="143"/>
      <c r="D38" s="151"/>
      <c r="E38" s="108"/>
      <c r="F38" s="110"/>
      <c r="G38" s="108"/>
    </row>
    <row r="39" ht="21" customHeight="1" spans="1:7">
      <c r="A39" s="144">
        <v>1030166</v>
      </c>
      <c r="B39" s="145" t="s">
        <v>1490</v>
      </c>
      <c r="C39" s="143"/>
      <c r="D39" s="151"/>
      <c r="E39" s="108"/>
      <c r="F39" s="110"/>
      <c r="G39" s="108"/>
    </row>
    <row r="40" ht="21" customHeight="1" spans="1:7">
      <c r="A40" s="144">
        <v>1030168</v>
      </c>
      <c r="B40" s="145" t="s">
        <v>1491</v>
      </c>
      <c r="C40" s="143"/>
      <c r="D40" s="151"/>
      <c r="E40" s="108"/>
      <c r="F40" s="110"/>
      <c r="G40" s="108"/>
    </row>
    <row r="41" ht="21" customHeight="1" spans="1:7">
      <c r="A41" s="144">
        <v>1030171</v>
      </c>
      <c r="B41" s="145" t="s">
        <v>1492</v>
      </c>
      <c r="C41" s="143"/>
      <c r="D41" s="151"/>
      <c r="E41" s="108"/>
      <c r="F41" s="110"/>
      <c r="G41" s="108"/>
    </row>
    <row r="42" ht="21" customHeight="1" spans="1:7">
      <c r="A42" s="144">
        <v>1030175</v>
      </c>
      <c r="B42" s="145" t="s">
        <v>1493</v>
      </c>
      <c r="C42" s="143"/>
      <c r="D42" s="151"/>
      <c r="E42" s="108"/>
      <c r="F42" s="110"/>
      <c r="G42" s="108"/>
    </row>
    <row r="43" ht="28" customHeight="1" spans="1:7">
      <c r="A43" s="144">
        <v>103017501</v>
      </c>
      <c r="B43" s="149" t="s">
        <v>1494</v>
      </c>
      <c r="C43" s="143"/>
      <c r="D43" s="151"/>
      <c r="E43" s="108"/>
      <c r="F43" s="110"/>
      <c r="G43" s="108"/>
    </row>
    <row r="44" ht="28" customHeight="1" spans="1:7">
      <c r="A44" s="144">
        <v>103017502</v>
      </c>
      <c r="B44" s="149" t="s">
        <v>1495</v>
      </c>
      <c r="C44" s="143"/>
      <c r="D44" s="151"/>
      <c r="E44" s="108"/>
      <c r="F44" s="110"/>
      <c r="G44" s="108"/>
    </row>
    <row r="45" ht="28" customHeight="1" spans="1:7">
      <c r="A45" s="144">
        <v>1030178</v>
      </c>
      <c r="B45" s="145" t="s">
        <v>1496</v>
      </c>
      <c r="C45" s="143">
        <v>365</v>
      </c>
      <c r="D45" s="143">
        <v>452</v>
      </c>
      <c r="E45" s="142">
        <f>D45/C45*100</f>
        <v>123.835616438356</v>
      </c>
      <c r="F45" s="10">
        <v>558</v>
      </c>
      <c r="G45" s="142">
        <f>(D45-F45)/F45*100</f>
        <v>-18.9964157706093</v>
      </c>
    </row>
    <row r="46" ht="28" customHeight="1" spans="1:7">
      <c r="A46" s="144">
        <v>1030180</v>
      </c>
      <c r="B46" s="145" t="s">
        <v>1497</v>
      </c>
      <c r="C46" s="110"/>
      <c r="D46" s="151"/>
      <c r="E46" s="108"/>
      <c r="F46" s="110"/>
      <c r="G46" s="108"/>
    </row>
    <row r="47" ht="22" customHeight="1" spans="1:7">
      <c r="A47" s="144">
        <v>103018001</v>
      </c>
      <c r="B47" s="149" t="s">
        <v>1498</v>
      </c>
      <c r="C47" s="110"/>
      <c r="D47" s="151"/>
      <c r="E47" s="108"/>
      <c r="F47" s="110"/>
      <c r="G47" s="108"/>
    </row>
    <row r="48" ht="22" customHeight="1" spans="1:7">
      <c r="A48" s="144">
        <v>103018002</v>
      </c>
      <c r="B48" s="149" t="s">
        <v>1499</v>
      </c>
      <c r="C48" s="110"/>
      <c r="D48" s="151"/>
      <c r="E48" s="108"/>
      <c r="F48" s="110"/>
      <c r="G48" s="108"/>
    </row>
    <row r="49" ht="22" customHeight="1" spans="1:7">
      <c r="A49" s="144">
        <v>103018003</v>
      </c>
      <c r="B49" s="149" t="s">
        <v>1500</v>
      </c>
      <c r="C49" s="110"/>
      <c r="D49" s="151"/>
      <c r="E49" s="108"/>
      <c r="F49" s="110"/>
      <c r="G49" s="108"/>
    </row>
    <row r="50" ht="22" customHeight="1" spans="1:7">
      <c r="A50" s="144">
        <v>103018004</v>
      </c>
      <c r="B50" s="149" t="s">
        <v>1501</v>
      </c>
      <c r="C50" s="110"/>
      <c r="D50" s="151"/>
      <c r="E50" s="108"/>
      <c r="F50" s="110"/>
      <c r="G50" s="108"/>
    </row>
    <row r="51" ht="22" customHeight="1" spans="1:7">
      <c r="A51" s="144">
        <v>103018005</v>
      </c>
      <c r="B51" s="149" t="s">
        <v>1502</v>
      </c>
      <c r="C51" s="110"/>
      <c r="D51" s="151"/>
      <c r="E51" s="108"/>
      <c r="F51" s="110"/>
      <c r="G51" s="108"/>
    </row>
    <row r="52" ht="22" customHeight="1" spans="1:7">
      <c r="A52" s="144">
        <v>103018006</v>
      </c>
      <c r="B52" s="149" t="s">
        <v>1503</v>
      </c>
      <c r="C52" s="110"/>
      <c r="D52" s="151"/>
      <c r="E52" s="108"/>
      <c r="F52" s="110"/>
      <c r="G52" s="108"/>
    </row>
    <row r="53" ht="22" customHeight="1" spans="1:7">
      <c r="A53" s="144">
        <v>103018007</v>
      </c>
      <c r="B53" s="149" t="s">
        <v>1504</v>
      </c>
      <c r="C53" s="152"/>
      <c r="D53" s="151"/>
      <c r="E53" s="108"/>
      <c r="F53" s="152"/>
      <c r="G53" s="108"/>
    </row>
    <row r="54" ht="22" customHeight="1" spans="1:7">
      <c r="A54" s="144">
        <v>1030181</v>
      </c>
      <c r="B54" s="145" t="s">
        <v>1505</v>
      </c>
      <c r="C54" s="110"/>
      <c r="D54" s="151"/>
      <c r="E54" s="108"/>
      <c r="F54" s="110"/>
      <c r="G54" s="108"/>
    </row>
    <row r="55" ht="22" customHeight="1" spans="1:7">
      <c r="A55" s="82">
        <v>1030182</v>
      </c>
      <c r="B55" s="153" t="s">
        <v>1506</v>
      </c>
      <c r="C55" s="110"/>
      <c r="D55" s="151"/>
      <c r="E55" s="108"/>
      <c r="F55" s="110"/>
      <c r="G55" s="108"/>
    </row>
    <row r="56" ht="22" customHeight="1" spans="1:7">
      <c r="A56" s="82">
        <v>1030183</v>
      </c>
      <c r="B56" s="153" t="s">
        <v>1507</v>
      </c>
      <c r="C56" s="110"/>
      <c r="D56" s="151"/>
      <c r="E56" s="108"/>
      <c r="F56" s="110"/>
      <c r="G56" s="108"/>
    </row>
    <row r="57" ht="22" customHeight="1" spans="1:7">
      <c r="A57" s="144">
        <v>1030199</v>
      </c>
      <c r="B57" s="145" t="s">
        <v>1508</v>
      </c>
      <c r="C57" s="110"/>
      <c r="D57" s="151"/>
      <c r="E57" s="108"/>
      <c r="F57" s="154"/>
      <c r="G57" s="108"/>
    </row>
    <row r="58" ht="25" customHeight="1" spans="1:7">
      <c r="A58" s="144">
        <v>10310</v>
      </c>
      <c r="B58" s="145" t="s">
        <v>1509</v>
      </c>
      <c r="C58" s="10">
        <v>2000</v>
      </c>
      <c r="D58" s="10">
        <v>1371</v>
      </c>
      <c r="E58" s="142">
        <f>D58/C58*100</f>
        <v>68.55</v>
      </c>
      <c r="F58" s="10">
        <v>9391</v>
      </c>
      <c r="G58" s="142">
        <f>(D58-F58)/F58*100</f>
        <v>-85.4009157704185</v>
      </c>
    </row>
    <row r="59" ht="35" customHeight="1" spans="1:7">
      <c r="A59" s="144">
        <v>1031003</v>
      </c>
      <c r="B59" s="145" t="s">
        <v>1510</v>
      </c>
      <c r="C59" s="110"/>
      <c r="D59" s="151"/>
      <c r="E59" s="108"/>
      <c r="F59" s="110"/>
      <c r="G59" s="108"/>
    </row>
    <row r="60" ht="35" customHeight="1" spans="1:7">
      <c r="A60" s="144">
        <v>1031005</v>
      </c>
      <c r="B60" s="145" t="s">
        <v>1511</v>
      </c>
      <c r="C60" s="110"/>
      <c r="D60" s="151"/>
      <c r="E60" s="108"/>
      <c r="F60" s="110"/>
      <c r="G60" s="108"/>
    </row>
    <row r="61" ht="35" customHeight="1" spans="1:7">
      <c r="A61" s="144">
        <v>1031006</v>
      </c>
      <c r="B61" s="145" t="s">
        <v>1512</v>
      </c>
      <c r="C61" s="110"/>
      <c r="D61" s="15">
        <v>83</v>
      </c>
      <c r="E61" s="108"/>
      <c r="F61" s="110">
        <v>8394</v>
      </c>
      <c r="G61" s="142">
        <f>(D61-F61)/F61*100</f>
        <v>-99.0111984751013</v>
      </c>
    </row>
    <row r="62" ht="35" customHeight="1" spans="1:7">
      <c r="A62" s="144">
        <v>103100601</v>
      </c>
      <c r="B62" s="149" t="s">
        <v>1513</v>
      </c>
      <c r="C62" s="110"/>
      <c r="D62" s="151"/>
      <c r="E62" s="108"/>
      <c r="F62" s="110"/>
      <c r="G62" s="108"/>
    </row>
    <row r="63" ht="35" customHeight="1" spans="1:7">
      <c r="A63" s="144">
        <v>103100602</v>
      </c>
      <c r="B63" s="149" t="s">
        <v>1514</v>
      </c>
      <c r="C63" s="110"/>
      <c r="D63" s="10">
        <v>9</v>
      </c>
      <c r="E63" s="108"/>
      <c r="F63" s="10">
        <v>7847</v>
      </c>
      <c r="G63" s="142">
        <f>(D63-F63)/F63*100</f>
        <v>-99.8853064865554</v>
      </c>
    </row>
    <row r="64" ht="35" customHeight="1" spans="1:7">
      <c r="A64" s="144">
        <v>103100699</v>
      </c>
      <c r="B64" s="149" t="s">
        <v>1515</v>
      </c>
      <c r="C64" s="110"/>
      <c r="D64" s="10">
        <v>74</v>
      </c>
      <c r="E64" s="108"/>
      <c r="F64" s="10">
        <v>547</v>
      </c>
      <c r="G64" s="142">
        <f>(D64-F64)/F64*100</f>
        <v>-86.471663619744</v>
      </c>
    </row>
    <row r="65" ht="35" customHeight="1" spans="1:7">
      <c r="A65" s="144">
        <v>1031008</v>
      </c>
      <c r="B65" s="145" t="s">
        <v>1516</v>
      </c>
      <c r="C65" s="110"/>
      <c r="D65" s="151"/>
      <c r="E65" s="108"/>
      <c r="F65" s="110"/>
      <c r="G65" s="108"/>
    </row>
    <row r="66" ht="35" customHeight="1" spans="1:7">
      <c r="A66" s="144">
        <v>1031009</v>
      </c>
      <c r="B66" s="145" t="s">
        <v>1517</v>
      </c>
      <c r="C66" s="110"/>
      <c r="D66" s="151"/>
      <c r="E66" s="108"/>
      <c r="F66" s="110"/>
      <c r="G66" s="108"/>
    </row>
    <row r="67" ht="35" customHeight="1" spans="1:7">
      <c r="A67" s="144">
        <v>1031010</v>
      </c>
      <c r="B67" s="145" t="s">
        <v>1518</v>
      </c>
      <c r="C67" s="110"/>
      <c r="D67" s="151"/>
      <c r="E67" s="108"/>
      <c r="F67" s="110"/>
      <c r="G67" s="108"/>
    </row>
    <row r="68" ht="35" customHeight="1" spans="1:7">
      <c r="A68" s="144">
        <v>1031011</v>
      </c>
      <c r="B68" s="145" t="s">
        <v>1519</v>
      </c>
      <c r="C68" s="110"/>
      <c r="D68" s="151"/>
      <c r="E68" s="108"/>
      <c r="F68" s="110"/>
      <c r="G68" s="108"/>
    </row>
    <row r="69" ht="35" customHeight="1" spans="1:7">
      <c r="A69" s="144">
        <v>1031012</v>
      </c>
      <c r="B69" s="145" t="s">
        <v>1520</v>
      </c>
      <c r="C69" s="110"/>
      <c r="D69" s="151"/>
      <c r="E69" s="108"/>
      <c r="F69" s="110"/>
      <c r="G69" s="108"/>
    </row>
    <row r="70" ht="35" customHeight="1" spans="1:7">
      <c r="A70" s="144">
        <v>1031013</v>
      </c>
      <c r="B70" s="145" t="s">
        <v>1521</v>
      </c>
      <c r="C70" s="110"/>
      <c r="D70" s="151"/>
      <c r="E70" s="108"/>
      <c r="F70" s="110"/>
      <c r="G70" s="108"/>
    </row>
    <row r="71" ht="35" customHeight="1" spans="1:7">
      <c r="A71" s="144">
        <v>103101301</v>
      </c>
      <c r="B71" s="149" t="s">
        <v>1522</v>
      </c>
      <c r="C71" s="110"/>
      <c r="D71" s="151"/>
      <c r="E71" s="108"/>
      <c r="F71" s="110"/>
      <c r="G71" s="108"/>
    </row>
    <row r="72" ht="35" customHeight="1" spans="1:7">
      <c r="A72" s="144">
        <v>103101399</v>
      </c>
      <c r="B72" s="149" t="s">
        <v>1523</v>
      </c>
      <c r="C72" s="110"/>
      <c r="D72" s="151"/>
      <c r="E72" s="108"/>
      <c r="F72" s="110"/>
      <c r="G72" s="108"/>
    </row>
    <row r="73" ht="35" customHeight="1" spans="1:7">
      <c r="A73" s="144">
        <v>1031014</v>
      </c>
      <c r="B73" s="145" t="s">
        <v>1524</v>
      </c>
      <c r="C73" s="110"/>
      <c r="D73" s="151"/>
      <c r="E73" s="108"/>
      <c r="F73" s="110"/>
      <c r="G73" s="108"/>
    </row>
    <row r="74" ht="35" customHeight="1" spans="1:7">
      <c r="A74" s="144">
        <v>1031099</v>
      </c>
      <c r="B74" s="145" t="s">
        <v>1525</v>
      </c>
      <c r="C74" s="10">
        <v>2000</v>
      </c>
      <c r="D74" s="10">
        <v>1288</v>
      </c>
      <c r="E74" s="142">
        <f>D74/C74*100</f>
        <v>64.4</v>
      </c>
      <c r="F74" s="110">
        <v>997</v>
      </c>
      <c r="G74" s="142">
        <f>(D74-F74)/F74*100</f>
        <v>29.1875626880642</v>
      </c>
    </row>
    <row r="75" ht="25.5" spans="1:7">
      <c r="A75" s="144">
        <v>103109998</v>
      </c>
      <c r="B75" s="149" t="s">
        <v>1526</v>
      </c>
      <c r="C75" s="110"/>
      <c r="D75" s="10">
        <v>1042</v>
      </c>
      <c r="E75" s="108"/>
      <c r="F75" s="10">
        <v>997</v>
      </c>
      <c r="G75" s="142">
        <f>(D75-F75)/F75*100</f>
        <v>4.5135406218656</v>
      </c>
    </row>
    <row r="76" spans="1:7">
      <c r="A76" s="144">
        <v>103109999</v>
      </c>
      <c r="B76" s="149" t="s">
        <v>1527</v>
      </c>
      <c r="C76" s="110">
        <v>2000</v>
      </c>
      <c r="D76" s="10">
        <v>246</v>
      </c>
      <c r="E76" s="142">
        <f>D76/C76*100</f>
        <v>12.3</v>
      </c>
      <c r="F76" s="110"/>
      <c r="G76" s="108"/>
    </row>
  </sheetData>
  <autoFilter xmlns:etc="http://www.wps.cn/officeDocument/2017/etCustomData" ref="A4:R77" etc:filterBottomFollowUsedRange="0">
    <extLst/>
  </autoFilter>
  <mergeCells count="3">
    <mergeCell ref="A2:G2"/>
    <mergeCell ref="E3:G3"/>
    <mergeCell ref="A5:B5"/>
  </mergeCells>
  <dataValidations count="1">
    <dataValidation type="decimal" operator="between" allowBlank="1" showInputMessage="1" showErrorMessage="1" sqref="C17:D17 F33 F45 C58:D58 F58 D61 C74:D74 F75 D63:D64 D75:D76 F18:F19 F21:F22 F63:F64 C5:D6">
      <formula1>-99999999999999</formula1>
      <formula2>99999999999999</formula2>
    </dataValidation>
  </dataValidations>
  <printOptions horizontalCentered="1"/>
  <pageMargins left="0.590277777777778" right="0.590277777777778" top="0.786805555555556" bottom="0.786805555555556" header="0.310416666666667" footer="0.393055555555556"/>
  <pageSetup paperSize="9" scale="92" firstPageNumber="71" fitToHeight="0" orientation="portrait" useFirstPageNumber="1" horizontalDpi="600"/>
  <headerFooter>
    <oddFooter>&amp;C&amp;12-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G357"/>
  <sheetViews>
    <sheetView showGridLines="0" view="pageBreakPreview" zoomScaleNormal="100" workbookViewId="0">
      <pane ySplit="4" topLeftCell="A323" activePane="bottomLeft" state="frozen"/>
      <selection/>
      <selection pane="bottomLeft" activeCell="A326" sqref="$A326:$XFD326"/>
    </sheetView>
  </sheetViews>
  <sheetFormatPr defaultColWidth="9" defaultRowHeight="14.25" outlineLevelCol="6"/>
  <cols>
    <col min="1" max="1" width="8.775" style="83" customWidth="1"/>
    <col min="2" max="2" width="41.8916666666667" style="88" customWidth="1"/>
    <col min="3" max="3" width="7.875" style="89" customWidth="1"/>
    <col min="4" max="4" width="7.125" style="90" customWidth="1"/>
    <col min="5" max="5" width="9.25" style="91" customWidth="1"/>
    <col min="6" max="6" width="7.75" style="92" customWidth="1"/>
    <col min="7" max="7" width="8.88333333333333" style="92" customWidth="1"/>
    <col min="8" max="16384" width="9" style="93"/>
  </cols>
  <sheetData>
    <row r="1" ht="20.1" customHeight="1" spans="1:7">
      <c r="A1" s="16" t="s">
        <v>1528</v>
      </c>
      <c r="B1" s="94"/>
    </row>
    <row r="2" s="83" customFormat="1" ht="24" customHeight="1" spans="1:7">
      <c r="A2" s="95" t="s">
        <v>1529</v>
      </c>
      <c r="B2" s="96"/>
      <c r="C2" s="95"/>
      <c r="D2" s="95"/>
      <c r="E2" s="95"/>
      <c r="F2" s="95"/>
      <c r="G2" s="95"/>
    </row>
    <row r="3" s="84" customFormat="1" ht="24" customHeight="1" spans="1:7">
      <c r="A3" s="97"/>
      <c r="B3" s="98"/>
      <c r="C3" s="99"/>
      <c r="D3" s="100"/>
      <c r="E3" s="101" t="s">
        <v>2</v>
      </c>
      <c r="F3" s="101"/>
      <c r="G3" s="101"/>
    </row>
    <row r="4" s="85" customFormat="1" ht="24" customHeight="1" spans="1:7">
      <c r="A4" s="8" t="s">
        <v>37</v>
      </c>
      <c r="B4" s="8" t="s">
        <v>1105</v>
      </c>
      <c r="C4" s="102" t="s">
        <v>38</v>
      </c>
      <c r="D4" s="102" t="s">
        <v>5</v>
      </c>
      <c r="E4" s="103" t="s">
        <v>1454</v>
      </c>
      <c r="F4" s="102" t="s">
        <v>1455</v>
      </c>
      <c r="G4" s="102" t="s">
        <v>8</v>
      </c>
    </row>
    <row r="5" s="86" customFormat="1" ht="24" customHeight="1" spans="1:7">
      <c r="A5" s="104"/>
      <c r="B5" s="8" t="s">
        <v>1530</v>
      </c>
      <c r="C5" s="10">
        <f>SUM(C6,C13,C28,C51,C56,C63,C79,C140,C179,C229,C239,C244,C248,C252,C256,C261,C295,C312,C329)</f>
        <v>103611.030103</v>
      </c>
      <c r="D5" s="10">
        <f>SUM(D6,D13,D28,D51,D56,D63,D79,D140,D179,D229,D239,D244,D248,D252,D256,D261,D295,D312,D329)</f>
        <v>80172</v>
      </c>
      <c r="E5" s="105">
        <f>D5/C5*100</f>
        <v>77.3778621062842</v>
      </c>
      <c r="F5" s="10">
        <v>34622</v>
      </c>
      <c r="G5" s="106">
        <f>(D5-F5)/F5*100</f>
        <v>131.563745595286</v>
      </c>
    </row>
    <row r="6" s="86" customFormat="1" ht="20" customHeight="1" spans="1:7">
      <c r="A6" s="82">
        <v>205</v>
      </c>
      <c r="B6" s="80" t="s">
        <v>279</v>
      </c>
      <c r="C6" s="107"/>
      <c r="D6" s="10"/>
      <c r="E6" s="108"/>
      <c r="F6" s="10"/>
      <c r="G6" s="109"/>
    </row>
    <row r="7" s="86" customFormat="1" ht="20" customHeight="1" spans="1:7">
      <c r="A7" s="82">
        <v>20598</v>
      </c>
      <c r="B7" s="80" t="s">
        <v>1531</v>
      </c>
      <c r="C7" s="107"/>
      <c r="D7" s="10"/>
      <c r="E7" s="108"/>
      <c r="F7" s="10"/>
      <c r="G7" s="109"/>
    </row>
    <row r="8" s="86" customFormat="1" ht="20" customHeight="1" spans="1:7">
      <c r="A8" s="82">
        <v>2059801</v>
      </c>
      <c r="B8" s="82" t="s">
        <v>1532</v>
      </c>
      <c r="C8" s="107"/>
      <c r="D8" s="10"/>
      <c r="E8" s="108"/>
      <c r="F8" s="110"/>
      <c r="G8" s="109"/>
    </row>
    <row r="9" s="86" customFormat="1" ht="20" customHeight="1" spans="1:7">
      <c r="A9" s="82">
        <v>2059802</v>
      </c>
      <c r="B9" s="82" t="s">
        <v>287</v>
      </c>
      <c r="C9" s="107"/>
      <c r="D9" s="10"/>
      <c r="E9" s="108"/>
      <c r="F9" s="110"/>
      <c r="G9" s="109"/>
    </row>
    <row r="10" s="86" customFormat="1" ht="20" customHeight="1" spans="1:7">
      <c r="A10" s="82">
        <v>2059803</v>
      </c>
      <c r="B10" s="82" t="s">
        <v>1533</v>
      </c>
      <c r="C10" s="107"/>
      <c r="D10" s="10"/>
      <c r="E10" s="108"/>
      <c r="F10" s="110"/>
      <c r="G10" s="109"/>
    </row>
    <row r="11" s="86" customFormat="1" ht="20" customHeight="1" spans="1:7">
      <c r="A11" s="82">
        <v>2059804</v>
      </c>
      <c r="B11" s="82" t="s">
        <v>1534</v>
      </c>
      <c r="C11" s="107"/>
      <c r="D11" s="10"/>
      <c r="E11" s="108"/>
      <c r="F11" s="110"/>
      <c r="G11" s="109"/>
    </row>
    <row r="12" s="86" customFormat="1" ht="20" customHeight="1" spans="1:7">
      <c r="A12" s="82">
        <v>2059899</v>
      </c>
      <c r="B12" s="82" t="s">
        <v>1535</v>
      </c>
      <c r="C12" s="107"/>
      <c r="D12" s="10"/>
      <c r="E12" s="108"/>
      <c r="F12" s="110"/>
      <c r="G12" s="109"/>
    </row>
    <row r="13" s="86" customFormat="1" ht="20" customHeight="1" spans="1:7">
      <c r="A13" s="111">
        <v>206</v>
      </c>
      <c r="B13" s="112" t="s">
        <v>328</v>
      </c>
      <c r="C13" s="107"/>
      <c r="D13" s="10"/>
      <c r="E13" s="108"/>
      <c r="F13" s="10"/>
      <c r="G13" s="109"/>
    </row>
    <row r="14" s="86" customFormat="1" ht="20" customHeight="1" spans="1:7">
      <c r="A14" s="111">
        <v>20610</v>
      </c>
      <c r="B14" s="112" t="s">
        <v>1536</v>
      </c>
      <c r="C14" s="107"/>
      <c r="D14" s="10"/>
      <c r="E14" s="108"/>
      <c r="F14" s="10"/>
      <c r="G14" s="109"/>
    </row>
    <row r="15" s="86" customFormat="1" ht="20" customHeight="1" spans="1:7">
      <c r="A15" s="111">
        <v>2061001</v>
      </c>
      <c r="B15" s="113" t="s">
        <v>1537</v>
      </c>
      <c r="C15" s="107"/>
      <c r="D15" s="10"/>
      <c r="E15" s="108"/>
      <c r="F15" s="110"/>
      <c r="G15" s="109"/>
    </row>
    <row r="16" s="86" customFormat="1" ht="20" customHeight="1" spans="1:7">
      <c r="A16" s="111">
        <v>2061002</v>
      </c>
      <c r="B16" s="113" t="s">
        <v>1538</v>
      </c>
      <c r="C16" s="107"/>
      <c r="D16" s="10"/>
      <c r="E16" s="108"/>
      <c r="F16" s="110"/>
      <c r="G16" s="109"/>
    </row>
    <row r="17" s="86" customFormat="1" ht="20" customHeight="1" spans="1:7">
      <c r="A17" s="111">
        <v>2061003</v>
      </c>
      <c r="B17" s="113" t="s">
        <v>1539</v>
      </c>
      <c r="C17" s="107"/>
      <c r="D17" s="10"/>
      <c r="E17" s="108"/>
      <c r="F17" s="110"/>
      <c r="G17" s="109"/>
    </row>
    <row r="18" s="86" customFormat="1" ht="20" customHeight="1" spans="1:7">
      <c r="A18" s="111">
        <v>2061004</v>
      </c>
      <c r="B18" s="113" t="s">
        <v>1540</v>
      </c>
      <c r="C18" s="107"/>
      <c r="D18" s="10"/>
      <c r="E18" s="108"/>
      <c r="F18" s="110"/>
      <c r="G18" s="109"/>
    </row>
    <row r="19" s="86" customFormat="1" ht="20" customHeight="1" spans="1:7">
      <c r="A19" s="111">
        <v>2061005</v>
      </c>
      <c r="B19" s="113" t="s">
        <v>1541</v>
      </c>
      <c r="C19" s="107"/>
      <c r="D19" s="10"/>
      <c r="E19" s="108"/>
      <c r="F19" s="110"/>
      <c r="G19" s="109"/>
    </row>
    <row r="20" s="86" customFormat="1" ht="20" customHeight="1" spans="1:7">
      <c r="A20" s="111">
        <v>2061099</v>
      </c>
      <c r="B20" s="113" t="s">
        <v>1542</v>
      </c>
      <c r="C20" s="107"/>
      <c r="D20" s="10"/>
      <c r="E20" s="108"/>
      <c r="F20" s="110"/>
      <c r="G20" s="109"/>
    </row>
    <row r="21" s="86" customFormat="1" ht="20" customHeight="1" spans="1:7">
      <c r="A21" s="82">
        <v>20698</v>
      </c>
      <c r="B21" s="9" t="s">
        <v>1531</v>
      </c>
      <c r="C21" s="107"/>
      <c r="D21" s="10"/>
      <c r="E21" s="108"/>
      <c r="F21" s="10"/>
      <c r="G21" s="109"/>
    </row>
    <row r="22" s="86" customFormat="1" ht="20" customHeight="1" spans="1:7">
      <c r="A22" s="82">
        <v>2069801</v>
      </c>
      <c r="B22" s="12" t="s">
        <v>1543</v>
      </c>
      <c r="C22" s="107"/>
      <c r="D22" s="10"/>
      <c r="E22" s="108"/>
      <c r="F22" s="110"/>
      <c r="G22" s="109"/>
    </row>
    <row r="23" s="86" customFormat="1" ht="20" customHeight="1" spans="1:7">
      <c r="A23" s="82">
        <v>2069802</v>
      </c>
      <c r="B23" s="12" t="s">
        <v>1544</v>
      </c>
      <c r="C23" s="107"/>
      <c r="D23" s="10"/>
      <c r="E23" s="108"/>
      <c r="F23" s="110"/>
      <c r="G23" s="109"/>
    </row>
    <row r="24" s="86" customFormat="1" ht="20" customHeight="1" spans="1:7">
      <c r="A24" s="82">
        <v>2069803</v>
      </c>
      <c r="B24" s="12" t="s">
        <v>1545</v>
      </c>
      <c r="C24" s="107"/>
      <c r="D24" s="10"/>
      <c r="E24" s="108"/>
      <c r="F24" s="110"/>
      <c r="G24" s="109"/>
    </row>
    <row r="25" s="86" customFormat="1" ht="20" customHeight="1" spans="1:7">
      <c r="A25" s="82">
        <v>2069804</v>
      </c>
      <c r="B25" s="12" t="s">
        <v>1546</v>
      </c>
      <c r="C25" s="107"/>
      <c r="D25" s="10"/>
      <c r="E25" s="108"/>
      <c r="F25" s="110"/>
      <c r="G25" s="109"/>
    </row>
    <row r="26" s="86" customFormat="1" ht="20" customHeight="1" spans="1:7">
      <c r="A26" s="82">
        <v>2069805</v>
      </c>
      <c r="B26" s="12" t="s">
        <v>1547</v>
      </c>
      <c r="C26" s="107"/>
      <c r="D26" s="10"/>
      <c r="E26" s="108"/>
      <c r="F26" s="110"/>
      <c r="G26" s="109"/>
    </row>
    <row r="27" s="87" customFormat="1" ht="20" customHeight="1" spans="1:7">
      <c r="A27" s="82">
        <v>2069899</v>
      </c>
      <c r="B27" s="12" t="s">
        <v>1548</v>
      </c>
      <c r="C27" s="107"/>
      <c r="D27" s="10"/>
      <c r="E27" s="108"/>
      <c r="F27" s="110"/>
      <c r="G27" s="109"/>
    </row>
    <row r="28" s="87" customFormat="1" ht="20" customHeight="1" spans="1:7">
      <c r="A28" s="111">
        <v>207</v>
      </c>
      <c r="B28" s="112" t="s">
        <v>378</v>
      </c>
      <c r="C28" s="107"/>
      <c r="D28" s="10"/>
      <c r="E28" s="108"/>
      <c r="F28" s="10"/>
      <c r="G28" s="109"/>
    </row>
    <row r="29" s="87" customFormat="1" ht="20" customHeight="1" spans="1:7">
      <c r="A29" s="111">
        <v>20707</v>
      </c>
      <c r="B29" s="112" t="s">
        <v>1549</v>
      </c>
      <c r="C29" s="107"/>
      <c r="D29" s="10"/>
      <c r="E29" s="108"/>
      <c r="F29" s="10"/>
      <c r="G29" s="109"/>
    </row>
    <row r="30" s="87" customFormat="1" ht="20" customHeight="1" spans="1:7">
      <c r="A30" s="111">
        <v>2070701</v>
      </c>
      <c r="B30" s="113" t="s">
        <v>1550</v>
      </c>
      <c r="C30" s="107"/>
      <c r="D30" s="10"/>
      <c r="E30" s="108"/>
      <c r="F30" s="110"/>
      <c r="G30" s="109"/>
    </row>
    <row r="31" s="87" customFormat="1" ht="20" customHeight="1" spans="1:7">
      <c r="A31" s="111">
        <v>2070702</v>
      </c>
      <c r="B31" s="113" t="s">
        <v>1551</v>
      </c>
      <c r="C31" s="107"/>
      <c r="D31" s="10"/>
      <c r="E31" s="108"/>
      <c r="F31" s="110"/>
      <c r="G31" s="109"/>
    </row>
    <row r="32" s="87" customFormat="1" ht="20" customHeight="1" spans="1:7">
      <c r="A32" s="111">
        <v>2070703</v>
      </c>
      <c r="B32" s="113" t="s">
        <v>1552</v>
      </c>
      <c r="C32" s="107"/>
      <c r="D32" s="10"/>
      <c r="E32" s="108"/>
      <c r="F32" s="110"/>
      <c r="G32" s="109"/>
    </row>
    <row r="33" s="87" customFormat="1" ht="20" customHeight="1" spans="1:7">
      <c r="A33" s="111">
        <v>2070704</v>
      </c>
      <c r="B33" s="113" t="s">
        <v>1553</v>
      </c>
      <c r="C33" s="107"/>
      <c r="D33" s="10"/>
      <c r="E33" s="108"/>
      <c r="F33" s="110"/>
      <c r="G33" s="109"/>
    </row>
    <row r="34" s="87" customFormat="1" ht="20" customHeight="1" spans="1:7">
      <c r="A34" s="111">
        <v>2070799</v>
      </c>
      <c r="B34" s="113" t="s">
        <v>1554</v>
      </c>
      <c r="C34" s="107"/>
      <c r="D34" s="10"/>
      <c r="E34" s="108"/>
      <c r="F34" s="110"/>
      <c r="G34" s="109"/>
    </row>
    <row r="35" s="87" customFormat="1" ht="20" customHeight="1" spans="1:7">
      <c r="A35" s="111">
        <v>20709</v>
      </c>
      <c r="B35" s="112" t="s">
        <v>1555</v>
      </c>
      <c r="C35" s="107"/>
      <c r="D35" s="10"/>
      <c r="E35" s="108"/>
      <c r="F35" s="10"/>
      <c r="G35" s="109"/>
    </row>
    <row r="36" s="87" customFormat="1" ht="20" customHeight="1" spans="1:7">
      <c r="A36" s="111">
        <v>2070901</v>
      </c>
      <c r="B36" s="113" t="s">
        <v>1556</v>
      </c>
      <c r="C36" s="107"/>
      <c r="D36" s="10"/>
      <c r="E36" s="108"/>
      <c r="F36" s="110"/>
      <c r="G36" s="109"/>
    </row>
    <row r="37" s="87" customFormat="1" ht="20" customHeight="1" spans="1:7">
      <c r="A37" s="111">
        <v>2070902</v>
      </c>
      <c r="B37" s="113" t="s">
        <v>1557</v>
      </c>
      <c r="C37" s="107"/>
      <c r="D37" s="10"/>
      <c r="E37" s="108"/>
      <c r="F37" s="110"/>
      <c r="G37" s="109"/>
    </row>
    <row r="38" s="87" customFormat="1" ht="20" customHeight="1" spans="1:7">
      <c r="A38" s="111">
        <v>2070903</v>
      </c>
      <c r="B38" s="113" t="s">
        <v>1558</v>
      </c>
      <c r="C38" s="107"/>
      <c r="D38" s="10"/>
      <c r="E38" s="108"/>
      <c r="F38" s="110"/>
      <c r="G38" s="109"/>
    </row>
    <row r="39" s="87" customFormat="1" ht="20" customHeight="1" spans="1:7">
      <c r="A39" s="111">
        <v>2070904</v>
      </c>
      <c r="B39" s="113" t="s">
        <v>1559</v>
      </c>
      <c r="C39" s="107"/>
      <c r="D39" s="10"/>
      <c r="E39" s="108"/>
      <c r="F39" s="110"/>
      <c r="G39" s="109"/>
    </row>
    <row r="40" s="87" customFormat="1" ht="20" customHeight="1" spans="1:7">
      <c r="A40" s="111">
        <v>2070999</v>
      </c>
      <c r="B40" s="113" t="s">
        <v>1560</v>
      </c>
      <c r="C40" s="107"/>
      <c r="D40" s="10"/>
      <c r="E40" s="108"/>
      <c r="F40" s="110"/>
      <c r="G40" s="109"/>
    </row>
    <row r="41" s="87" customFormat="1" ht="27" customHeight="1" spans="1:7">
      <c r="A41" s="111">
        <v>20710</v>
      </c>
      <c r="B41" s="112" t="s">
        <v>1561</v>
      </c>
      <c r="C41" s="107"/>
      <c r="D41" s="10"/>
      <c r="E41" s="108"/>
      <c r="F41" s="10"/>
      <c r="G41" s="109"/>
    </row>
    <row r="42" s="87" customFormat="1" ht="20" customHeight="1" spans="1:7">
      <c r="A42" s="111">
        <v>2071001</v>
      </c>
      <c r="B42" s="113" t="s">
        <v>1562</v>
      </c>
      <c r="C42" s="107"/>
      <c r="D42" s="10"/>
      <c r="E42" s="108"/>
      <c r="F42" s="110"/>
      <c r="G42" s="109"/>
    </row>
    <row r="43" s="87" customFormat="1" ht="28" customHeight="1" spans="1:7">
      <c r="A43" s="111">
        <v>2071099</v>
      </c>
      <c r="B43" s="113" t="s">
        <v>1563</v>
      </c>
      <c r="C43" s="107"/>
      <c r="D43" s="10"/>
      <c r="E43" s="108"/>
      <c r="F43" s="110"/>
      <c r="G43" s="109"/>
    </row>
    <row r="44" s="87" customFormat="1" ht="20" customHeight="1" spans="1:7">
      <c r="A44" s="82">
        <v>20798</v>
      </c>
      <c r="B44" s="80" t="s">
        <v>1531</v>
      </c>
      <c r="C44" s="11"/>
      <c r="D44" s="10"/>
      <c r="E44" s="108"/>
      <c r="F44" s="10"/>
      <c r="G44" s="109"/>
    </row>
    <row r="45" s="87" customFormat="1" ht="20" customHeight="1" spans="1:7">
      <c r="A45" s="82">
        <v>2079801</v>
      </c>
      <c r="B45" s="12" t="s">
        <v>1564</v>
      </c>
      <c r="C45" s="107"/>
      <c r="D45" s="10"/>
      <c r="E45" s="108"/>
      <c r="F45" s="110"/>
      <c r="G45" s="109"/>
    </row>
    <row r="46" s="87" customFormat="1" ht="20" customHeight="1" spans="1:7">
      <c r="A46" s="82">
        <v>2079802</v>
      </c>
      <c r="B46" s="12" t="s">
        <v>1565</v>
      </c>
      <c r="C46" s="107"/>
      <c r="D46" s="10"/>
      <c r="E46" s="108"/>
      <c r="F46" s="110"/>
      <c r="G46" s="109"/>
    </row>
    <row r="47" s="87" customFormat="1" ht="20" customHeight="1" spans="1:7">
      <c r="A47" s="82">
        <v>2079803</v>
      </c>
      <c r="B47" s="12" t="s">
        <v>1566</v>
      </c>
      <c r="C47" s="107"/>
      <c r="D47" s="10"/>
      <c r="E47" s="108"/>
      <c r="F47" s="110"/>
      <c r="G47" s="109"/>
    </row>
    <row r="48" s="87" customFormat="1" ht="20" customHeight="1" spans="1:7">
      <c r="A48" s="82">
        <v>2079804</v>
      </c>
      <c r="B48" s="12" t="s">
        <v>1567</v>
      </c>
      <c r="C48" s="107"/>
      <c r="D48" s="10"/>
      <c r="E48" s="108"/>
      <c r="F48" s="110"/>
      <c r="G48" s="109"/>
    </row>
    <row r="49" s="87" customFormat="1" ht="20" customHeight="1" spans="1:7">
      <c r="A49" s="82">
        <v>2079805</v>
      </c>
      <c r="B49" s="12" t="s">
        <v>1568</v>
      </c>
      <c r="C49" s="107"/>
      <c r="D49" s="10"/>
      <c r="E49" s="108"/>
      <c r="F49" s="110"/>
      <c r="G49" s="109"/>
    </row>
    <row r="50" s="87" customFormat="1" ht="20" customHeight="1" spans="1:7">
      <c r="A50" s="82">
        <v>2079899</v>
      </c>
      <c r="B50" s="12" t="s">
        <v>1569</v>
      </c>
      <c r="C50" s="107"/>
      <c r="D50" s="10"/>
      <c r="E50" s="108"/>
      <c r="F50" s="110"/>
      <c r="G50" s="109"/>
    </row>
    <row r="51" s="87" customFormat="1" ht="20" customHeight="1" spans="1:7">
      <c r="A51" s="111">
        <v>208</v>
      </c>
      <c r="B51" s="112" t="s">
        <v>422</v>
      </c>
      <c r="C51" s="107"/>
      <c r="D51" s="10"/>
      <c r="E51" s="108"/>
      <c r="F51" s="10"/>
      <c r="G51" s="109"/>
    </row>
    <row r="52" s="87" customFormat="1" ht="20" customHeight="1" spans="1:7">
      <c r="A52" s="82">
        <v>20898</v>
      </c>
      <c r="B52" s="80" t="s">
        <v>1531</v>
      </c>
      <c r="C52" s="107"/>
      <c r="D52" s="10"/>
      <c r="E52" s="108"/>
      <c r="F52" s="10"/>
      <c r="G52" s="109"/>
    </row>
    <row r="53" s="87" customFormat="1" ht="20" customHeight="1" spans="1:7">
      <c r="A53" s="82">
        <v>2089801</v>
      </c>
      <c r="B53" s="82" t="s">
        <v>1570</v>
      </c>
      <c r="C53" s="107"/>
      <c r="D53" s="10"/>
      <c r="E53" s="108"/>
      <c r="F53" s="110"/>
      <c r="G53" s="109"/>
    </row>
    <row r="54" s="87" customFormat="1" ht="20" customHeight="1" spans="1:7">
      <c r="A54" s="82">
        <v>2089802</v>
      </c>
      <c r="B54" s="82" t="s">
        <v>1571</v>
      </c>
      <c r="C54" s="107"/>
      <c r="D54" s="10"/>
      <c r="E54" s="108"/>
      <c r="F54" s="110"/>
      <c r="G54" s="109"/>
    </row>
    <row r="55" s="87" customFormat="1" ht="20" customHeight="1" spans="1:7">
      <c r="A55" s="82">
        <v>2089899</v>
      </c>
      <c r="B55" s="82" t="s">
        <v>1572</v>
      </c>
      <c r="C55" s="107"/>
      <c r="D55" s="10"/>
      <c r="E55" s="108"/>
      <c r="F55" s="110"/>
      <c r="G55" s="109"/>
    </row>
    <row r="56" s="87" customFormat="1" ht="20" customHeight="1" spans="1:7">
      <c r="A56" s="82">
        <v>210</v>
      </c>
      <c r="B56" s="80" t="s">
        <v>537</v>
      </c>
      <c r="C56" s="107"/>
      <c r="D56" s="10"/>
      <c r="E56" s="108"/>
      <c r="F56" s="10"/>
      <c r="G56" s="109"/>
    </row>
    <row r="57" s="87" customFormat="1" ht="20" customHeight="1" spans="1:7">
      <c r="A57" s="82">
        <v>21098</v>
      </c>
      <c r="B57" s="80" t="s">
        <v>1531</v>
      </c>
      <c r="C57" s="107"/>
      <c r="D57" s="10"/>
      <c r="E57" s="108"/>
      <c r="F57" s="10"/>
      <c r="G57" s="109"/>
    </row>
    <row r="58" s="87" customFormat="1" ht="20" customHeight="1" spans="1:7">
      <c r="A58" s="82">
        <v>2109801</v>
      </c>
      <c r="B58" s="82" t="s">
        <v>1573</v>
      </c>
      <c r="C58" s="107"/>
      <c r="D58" s="10"/>
      <c r="E58" s="108"/>
      <c r="F58" s="110"/>
      <c r="G58" s="109"/>
    </row>
    <row r="59" s="87" customFormat="1" ht="20" customHeight="1" spans="1:7">
      <c r="A59" s="82">
        <v>2109802</v>
      </c>
      <c r="B59" s="82" t="s">
        <v>1574</v>
      </c>
      <c r="C59" s="107"/>
      <c r="D59" s="10"/>
      <c r="E59" s="108"/>
      <c r="F59" s="110"/>
      <c r="G59" s="109"/>
    </row>
    <row r="60" s="87" customFormat="1" ht="20" customHeight="1" spans="1:7">
      <c r="A60" s="82">
        <v>2109803</v>
      </c>
      <c r="B60" s="82" t="s">
        <v>1575</v>
      </c>
      <c r="C60" s="107"/>
      <c r="D60" s="10"/>
      <c r="E60" s="108"/>
      <c r="F60" s="110"/>
      <c r="G60" s="109"/>
    </row>
    <row r="61" s="87" customFormat="1" ht="20" customHeight="1" spans="1:7">
      <c r="A61" s="82">
        <v>2109804</v>
      </c>
      <c r="B61" s="82" t="s">
        <v>609</v>
      </c>
      <c r="C61" s="107"/>
      <c r="D61" s="10"/>
      <c r="E61" s="108"/>
      <c r="F61" s="110"/>
      <c r="G61" s="109"/>
    </row>
    <row r="62" s="87" customFormat="1" ht="20" customHeight="1" spans="1:7">
      <c r="A62" s="82">
        <v>2109899</v>
      </c>
      <c r="B62" s="82" t="s">
        <v>1576</v>
      </c>
      <c r="C62" s="107"/>
      <c r="D62" s="10"/>
      <c r="E62" s="108"/>
      <c r="F62" s="110"/>
      <c r="G62" s="109"/>
    </row>
    <row r="63" s="87" customFormat="1" ht="20" customHeight="1" spans="1:7">
      <c r="A63" s="111">
        <v>211</v>
      </c>
      <c r="B63" s="112" t="s">
        <v>613</v>
      </c>
      <c r="C63" s="114"/>
      <c r="D63" s="10"/>
      <c r="E63" s="115"/>
      <c r="F63" s="10">
        <v>380</v>
      </c>
      <c r="G63" s="109"/>
    </row>
    <row r="64" s="87" customFormat="1" ht="20" customHeight="1" spans="1:7">
      <c r="A64" s="111">
        <v>21160</v>
      </c>
      <c r="B64" s="112" t="s">
        <v>1577</v>
      </c>
      <c r="C64" s="107"/>
      <c r="D64" s="10"/>
      <c r="E64" s="108"/>
      <c r="F64" s="10"/>
      <c r="G64" s="109"/>
    </row>
    <row r="65" s="87" customFormat="1" ht="20" customHeight="1" spans="1:7">
      <c r="A65" s="111">
        <v>2116001</v>
      </c>
      <c r="B65" s="113" t="s">
        <v>1578</v>
      </c>
      <c r="C65" s="107"/>
      <c r="D65" s="10"/>
      <c r="E65" s="108"/>
      <c r="F65" s="110"/>
      <c r="G65" s="109"/>
    </row>
    <row r="66" s="87" customFormat="1" ht="20" customHeight="1" spans="1:7">
      <c r="A66" s="111">
        <v>2116002</v>
      </c>
      <c r="B66" s="113" t="s">
        <v>1579</v>
      </c>
      <c r="C66" s="107"/>
      <c r="D66" s="10"/>
      <c r="E66" s="108"/>
      <c r="F66" s="110"/>
      <c r="G66" s="109"/>
    </row>
    <row r="67" s="87" customFormat="1" ht="20" customHeight="1" spans="1:7">
      <c r="A67" s="111">
        <v>2116003</v>
      </c>
      <c r="B67" s="113" t="s">
        <v>1580</v>
      </c>
      <c r="C67" s="107"/>
      <c r="D67" s="10"/>
      <c r="E67" s="108"/>
      <c r="F67" s="110"/>
      <c r="G67" s="109"/>
    </row>
    <row r="68" s="87" customFormat="1" ht="20" customHeight="1" spans="1:7">
      <c r="A68" s="111">
        <v>2116099</v>
      </c>
      <c r="B68" s="113" t="s">
        <v>1581</v>
      </c>
      <c r="C68" s="107"/>
      <c r="D68" s="10"/>
      <c r="E68" s="108"/>
      <c r="F68" s="110"/>
      <c r="G68" s="109"/>
    </row>
    <row r="69" s="87" customFormat="1" ht="20" customHeight="1" spans="1:7">
      <c r="A69" s="111">
        <v>21161</v>
      </c>
      <c r="B69" s="112" t="s">
        <v>1582</v>
      </c>
      <c r="C69" s="107"/>
      <c r="D69" s="10"/>
      <c r="E69" s="108"/>
      <c r="F69" s="10"/>
      <c r="G69" s="109"/>
    </row>
    <row r="70" s="87" customFormat="1" ht="20" customHeight="1" spans="1:7">
      <c r="A70" s="111">
        <v>2116101</v>
      </c>
      <c r="B70" s="113" t="s">
        <v>1583</v>
      </c>
      <c r="C70" s="107"/>
      <c r="D70" s="10"/>
      <c r="E70" s="108"/>
      <c r="F70" s="110"/>
      <c r="G70" s="109"/>
    </row>
    <row r="71" s="87" customFormat="1" ht="20" customHeight="1" spans="1:7">
      <c r="A71" s="111">
        <v>2116102</v>
      </c>
      <c r="B71" s="113" t="s">
        <v>1584</v>
      </c>
      <c r="C71" s="107"/>
      <c r="D71" s="10"/>
      <c r="E71" s="108"/>
      <c r="F71" s="110"/>
      <c r="G71" s="109"/>
    </row>
    <row r="72" s="87" customFormat="1" ht="20" customHeight="1" spans="1:7">
      <c r="A72" s="111">
        <v>2116103</v>
      </c>
      <c r="B72" s="113" t="s">
        <v>1585</v>
      </c>
      <c r="C72" s="107"/>
      <c r="D72" s="10"/>
      <c r="E72" s="108"/>
      <c r="F72" s="110"/>
      <c r="G72" s="109"/>
    </row>
    <row r="73" s="87" customFormat="1" ht="20" customHeight="1" spans="1:7">
      <c r="A73" s="111">
        <v>2116104</v>
      </c>
      <c r="B73" s="113" t="s">
        <v>1586</v>
      </c>
      <c r="C73" s="107"/>
      <c r="D73" s="10"/>
      <c r="E73" s="108"/>
      <c r="F73" s="110"/>
      <c r="G73" s="109"/>
    </row>
    <row r="74" s="87" customFormat="1" ht="20" customHeight="1" spans="1:7">
      <c r="A74" s="82">
        <v>21198</v>
      </c>
      <c r="B74" s="9" t="s">
        <v>1531</v>
      </c>
      <c r="C74" s="114"/>
      <c r="D74" s="10"/>
      <c r="E74" s="115"/>
      <c r="F74" s="10">
        <v>380</v>
      </c>
      <c r="G74" s="109"/>
    </row>
    <row r="75" s="87" customFormat="1" ht="20" customHeight="1" spans="1:7">
      <c r="A75" s="82">
        <v>2119801</v>
      </c>
      <c r="B75" s="12" t="s">
        <v>1587</v>
      </c>
      <c r="C75" s="107"/>
      <c r="D75" s="10"/>
      <c r="E75" s="108"/>
      <c r="F75" s="110"/>
      <c r="G75" s="109"/>
    </row>
    <row r="76" s="87" customFormat="1" ht="20" customHeight="1" spans="1:7">
      <c r="A76" s="82">
        <v>2119802</v>
      </c>
      <c r="B76" s="12" t="s">
        <v>1588</v>
      </c>
      <c r="C76" s="107"/>
      <c r="D76" s="10"/>
      <c r="E76" s="108"/>
      <c r="F76" s="110"/>
      <c r="G76" s="109"/>
    </row>
    <row r="77" s="87" customFormat="1" ht="20" customHeight="1" spans="1:7">
      <c r="A77" s="82">
        <v>2119803</v>
      </c>
      <c r="B77" s="12" t="s">
        <v>1589</v>
      </c>
      <c r="C77" s="107"/>
      <c r="D77" s="10"/>
      <c r="E77" s="108"/>
      <c r="F77" s="110"/>
      <c r="G77" s="109"/>
    </row>
    <row r="78" s="87" customFormat="1" ht="20" customHeight="1" spans="1:7">
      <c r="A78" s="82">
        <v>2119899</v>
      </c>
      <c r="B78" s="12" t="s">
        <v>1590</v>
      </c>
      <c r="C78" s="114"/>
      <c r="D78" s="10"/>
      <c r="E78" s="115"/>
      <c r="F78" s="10">
        <v>380</v>
      </c>
      <c r="G78" s="109"/>
    </row>
    <row r="79" s="87" customFormat="1" ht="20" customHeight="1" spans="1:7">
      <c r="A79" s="111">
        <v>212</v>
      </c>
      <c r="B79" s="112" t="s">
        <v>680</v>
      </c>
      <c r="C79" s="10">
        <f>SUM(C80,C96,C100:C101,C107,C111,C115,C119,C125,C128,C137)</f>
        <v>6985</v>
      </c>
      <c r="D79" s="10">
        <f>SUM(D80,D96,D100:D101,D107,D111,D115,D119,D125,D128,D137)</f>
        <v>8190</v>
      </c>
      <c r="E79" s="105">
        <f>D79/C79*100</f>
        <v>117.251252684324</v>
      </c>
      <c r="F79" s="10">
        <v>6796</v>
      </c>
      <c r="G79" s="106">
        <f>(D79-F79)/F79*100</f>
        <v>20.5120659211301</v>
      </c>
    </row>
    <row r="80" s="87" customFormat="1" ht="20" customHeight="1" spans="1:7">
      <c r="A80" s="111">
        <v>21208</v>
      </c>
      <c r="B80" s="112" t="s">
        <v>1591</v>
      </c>
      <c r="C80" s="10">
        <f>SUM(C81:C95)</f>
        <v>-2254</v>
      </c>
      <c r="D80" s="10">
        <f>SUM(D81:D95)</f>
        <v>2613</v>
      </c>
      <c r="E80" s="105">
        <f>D80/C80*100</f>
        <v>-115.927240461402</v>
      </c>
      <c r="F80" s="10">
        <v>4275</v>
      </c>
      <c r="G80" s="106">
        <f>(D80-F80)/F80*100</f>
        <v>-38.8771929824561</v>
      </c>
    </row>
    <row r="81" s="87" customFormat="1" ht="20" customHeight="1" spans="1:7">
      <c r="A81" s="111">
        <v>2120801</v>
      </c>
      <c r="B81" s="113" t="s">
        <v>1592</v>
      </c>
      <c r="C81" s="10">
        <v>558</v>
      </c>
      <c r="D81" s="10">
        <v>558</v>
      </c>
      <c r="E81" s="105">
        <f>D81/C81*100</f>
        <v>100</v>
      </c>
      <c r="F81" s="10">
        <v>1609</v>
      </c>
      <c r="G81" s="106">
        <f>(D81-F81)/F81*100</f>
        <v>-65.3200745804848</v>
      </c>
    </row>
    <row r="82" s="87" customFormat="1" ht="20" customHeight="1" spans="1:7">
      <c r="A82" s="111">
        <v>2120802</v>
      </c>
      <c r="B82" s="113" t="s">
        <v>1593</v>
      </c>
      <c r="C82" s="10">
        <v>463</v>
      </c>
      <c r="D82" s="10">
        <v>463</v>
      </c>
      <c r="E82" s="105">
        <f>D82/C82*100</f>
        <v>100</v>
      </c>
      <c r="F82" s="10">
        <v>119</v>
      </c>
      <c r="G82" s="106">
        <f>(D82-F82)/F82*100</f>
        <v>289.075630252101</v>
      </c>
    </row>
    <row r="83" s="87" customFormat="1" ht="20" customHeight="1" spans="1:7">
      <c r="A83" s="111">
        <v>2120803</v>
      </c>
      <c r="B83" s="113" t="s">
        <v>1594</v>
      </c>
      <c r="C83" s="11"/>
      <c r="D83" s="10"/>
      <c r="E83" s="108"/>
      <c r="F83" s="110"/>
      <c r="G83" s="109"/>
    </row>
    <row r="84" s="87" customFormat="1" ht="20" customHeight="1" spans="1:7">
      <c r="A84" s="111">
        <v>2120804</v>
      </c>
      <c r="B84" s="113" t="s">
        <v>1595</v>
      </c>
      <c r="C84" s="10">
        <v>265</v>
      </c>
      <c r="D84" s="10">
        <v>265</v>
      </c>
      <c r="E84" s="105">
        <f>D84/C84*100</f>
        <v>100</v>
      </c>
      <c r="F84" s="110"/>
      <c r="G84" s="109"/>
    </row>
    <row r="85" s="87" customFormat="1" ht="20" customHeight="1" spans="1:7">
      <c r="A85" s="111">
        <v>2120805</v>
      </c>
      <c r="B85" s="113" t="s">
        <v>1596</v>
      </c>
      <c r="C85" s="10">
        <v>1077</v>
      </c>
      <c r="D85" s="10">
        <v>1077</v>
      </c>
      <c r="E85" s="105">
        <f>D85/C85*100</f>
        <v>100</v>
      </c>
      <c r="F85" s="10">
        <v>1965</v>
      </c>
      <c r="G85" s="106">
        <f>(D85-F85)/F85*100</f>
        <v>-45.1908396946565</v>
      </c>
    </row>
    <row r="86" s="87" customFormat="1" ht="20" customHeight="1" spans="1:7">
      <c r="A86" s="111">
        <v>2120806</v>
      </c>
      <c r="B86" s="113" t="s">
        <v>1597</v>
      </c>
      <c r="C86" s="11"/>
      <c r="D86" s="10"/>
      <c r="E86" s="108"/>
      <c r="F86" s="110"/>
      <c r="G86" s="109"/>
    </row>
    <row r="87" s="87" customFormat="1" ht="20" customHeight="1" spans="1:7">
      <c r="A87" s="111">
        <v>2120807</v>
      </c>
      <c r="B87" s="113" t="s">
        <v>1598</v>
      </c>
      <c r="C87" s="11"/>
      <c r="D87" s="10"/>
      <c r="E87" s="108"/>
      <c r="F87" s="110"/>
      <c r="G87" s="109"/>
    </row>
    <row r="88" s="87" customFormat="1" ht="20" customHeight="1" spans="1:7">
      <c r="A88" s="111">
        <v>2120809</v>
      </c>
      <c r="B88" s="113" t="s">
        <v>1599</v>
      </c>
      <c r="C88" s="11"/>
      <c r="D88" s="10"/>
      <c r="E88" s="108"/>
      <c r="F88" s="110"/>
      <c r="G88" s="109"/>
    </row>
    <row r="89" s="87" customFormat="1" ht="20" customHeight="1" spans="1:7">
      <c r="A89" s="111">
        <v>2120810</v>
      </c>
      <c r="B89" s="113" t="s">
        <v>1600</v>
      </c>
      <c r="C89" s="11"/>
      <c r="D89" s="10"/>
      <c r="E89" s="108"/>
      <c r="F89" s="110"/>
      <c r="G89" s="109"/>
    </row>
    <row r="90" s="87" customFormat="1" ht="20" customHeight="1" spans="1:7">
      <c r="A90" s="111">
        <v>2120811</v>
      </c>
      <c r="B90" s="113" t="s">
        <v>1601</v>
      </c>
      <c r="C90" s="11"/>
      <c r="D90" s="10"/>
      <c r="E90" s="108"/>
      <c r="F90" s="110"/>
      <c r="G90" s="109"/>
    </row>
    <row r="91" s="87" customFormat="1" ht="20" customHeight="1" spans="1:7">
      <c r="A91" s="111">
        <v>2120813</v>
      </c>
      <c r="B91" s="113" t="s">
        <v>987</v>
      </c>
      <c r="C91" s="11"/>
      <c r="D91" s="10"/>
      <c r="E91" s="108"/>
      <c r="F91" s="110"/>
      <c r="G91" s="109"/>
    </row>
    <row r="92" s="87" customFormat="1" ht="20" customHeight="1" spans="1:7">
      <c r="A92" s="111">
        <v>2120814</v>
      </c>
      <c r="B92" s="113" t="s">
        <v>1602</v>
      </c>
      <c r="C92" s="10">
        <v>56</v>
      </c>
      <c r="D92" s="10">
        <v>56</v>
      </c>
      <c r="E92" s="105">
        <f>D92/C92*100</f>
        <v>100</v>
      </c>
      <c r="F92" s="110"/>
      <c r="G92" s="109"/>
    </row>
    <row r="93" s="87" customFormat="1" ht="20" customHeight="1" spans="1:7">
      <c r="A93" s="111">
        <v>2120815</v>
      </c>
      <c r="B93" s="113" t="s">
        <v>1603</v>
      </c>
      <c r="C93" s="11"/>
      <c r="D93" s="10"/>
      <c r="E93" s="108"/>
      <c r="F93" s="110"/>
      <c r="G93" s="109"/>
    </row>
    <row r="94" s="87" customFormat="1" ht="20" customHeight="1" spans="1:7">
      <c r="A94" s="111">
        <v>2120816</v>
      </c>
      <c r="B94" s="113" t="s">
        <v>1604</v>
      </c>
      <c r="C94" s="10">
        <v>194</v>
      </c>
      <c r="D94" s="10">
        <v>194</v>
      </c>
      <c r="E94" s="105">
        <f>D94/C94*100</f>
        <v>100</v>
      </c>
      <c r="F94" s="10">
        <v>482</v>
      </c>
      <c r="G94" s="106">
        <f>(D94-F94)/F94*100</f>
        <v>-59.7510373443983</v>
      </c>
    </row>
    <row r="95" s="87" customFormat="1" ht="20" customHeight="1" spans="1:7">
      <c r="A95" s="111">
        <v>2120899</v>
      </c>
      <c r="B95" s="113" t="s">
        <v>1605</v>
      </c>
      <c r="C95" s="10">
        <v>-4867</v>
      </c>
      <c r="D95" s="10"/>
      <c r="E95" s="105">
        <f>D95/C95*100</f>
        <v>0</v>
      </c>
      <c r="F95" s="10">
        <v>100</v>
      </c>
      <c r="G95" s="106">
        <f>(D95-F95)/F95*100</f>
        <v>-100</v>
      </c>
    </row>
    <row r="96" s="87" customFormat="1" ht="20" customHeight="1" spans="1:7">
      <c r="A96" s="111">
        <v>21210</v>
      </c>
      <c r="B96" s="112" t="s">
        <v>1606</v>
      </c>
      <c r="C96" s="107"/>
      <c r="D96" s="10"/>
      <c r="E96" s="108"/>
      <c r="F96" s="10"/>
      <c r="G96" s="109"/>
    </row>
    <row r="97" s="87" customFormat="1" ht="20" customHeight="1" spans="1:7">
      <c r="A97" s="111">
        <v>2121001</v>
      </c>
      <c r="B97" s="113" t="s">
        <v>1592</v>
      </c>
      <c r="C97" s="107"/>
      <c r="D97" s="10"/>
      <c r="E97" s="108"/>
      <c r="F97" s="110"/>
      <c r="G97" s="109"/>
    </row>
    <row r="98" s="87" customFormat="1" ht="20" customHeight="1" spans="1:7">
      <c r="A98" s="111">
        <v>2121002</v>
      </c>
      <c r="B98" s="113" t="s">
        <v>1593</v>
      </c>
      <c r="C98" s="107"/>
      <c r="D98" s="10"/>
      <c r="E98" s="108"/>
      <c r="F98" s="110"/>
      <c r="G98" s="109"/>
    </row>
    <row r="99" s="87" customFormat="1" ht="20" customHeight="1" spans="1:7">
      <c r="A99" s="111">
        <v>2121099</v>
      </c>
      <c r="B99" s="113" t="s">
        <v>1607</v>
      </c>
      <c r="C99" s="107"/>
      <c r="D99" s="10"/>
      <c r="E99" s="108"/>
      <c r="F99" s="110"/>
      <c r="G99" s="109"/>
    </row>
    <row r="100" s="87" customFormat="1" ht="20" customHeight="1" spans="1:7">
      <c r="A100" s="111">
        <v>21211</v>
      </c>
      <c r="B100" s="112" t="s">
        <v>1608</v>
      </c>
      <c r="C100" s="110">
        <v>-20</v>
      </c>
      <c r="D100" s="10"/>
      <c r="E100" s="105">
        <f>D100/C100*100</f>
        <v>0</v>
      </c>
      <c r="F100" s="110"/>
      <c r="G100" s="109"/>
    </row>
    <row r="101" s="87" customFormat="1" ht="20" customHeight="1" spans="1:7">
      <c r="A101" s="111">
        <v>21213</v>
      </c>
      <c r="B101" s="112" t="s">
        <v>1609</v>
      </c>
      <c r="C101" s="10">
        <f>SUM(C102:C106)</f>
        <v>298</v>
      </c>
      <c r="D101" s="10">
        <f>SUM(D102:D106)</f>
        <v>162</v>
      </c>
      <c r="E101" s="105">
        <f>D101/C101*100</f>
        <v>54.3624161073826</v>
      </c>
      <c r="F101" s="10">
        <v>54</v>
      </c>
      <c r="G101" s="106">
        <f>(D101-F101)/F101*100</f>
        <v>200</v>
      </c>
    </row>
    <row r="102" s="87" customFormat="1" ht="20" customHeight="1" spans="1:7">
      <c r="A102" s="111">
        <v>2121301</v>
      </c>
      <c r="B102" s="113" t="s">
        <v>1610</v>
      </c>
      <c r="C102" s="110">
        <v>236</v>
      </c>
      <c r="D102" s="10">
        <v>100</v>
      </c>
      <c r="E102" s="105">
        <f>D102/C102*100</f>
        <v>42.3728813559322</v>
      </c>
      <c r="F102" s="110"/>
      <c r="G102" s="109"/>
    </row>
    <row r="103" s="87" customFormat="1" ht="20" customHeight="1" spans="1:7">
      <c r="A103" s="111">
        <v>2121302</v>
      </c>
      <c r="B103" s="113" t="s">
        <v>1611</v>
      </c>
      <c r="C103" s="110">
        <v>62</v>
      </c>
      <c r="D103" s="10">
        <v>62</v>
      </c>
      <c r="E103" s="105">
        <f>D103/C103*100</f>
        <v>100</v>
      </c>
      <c r="F103" s="10">
        <v>54</v>
      </c>
      <c r="G103" s="106">
        <f>(D103-F103)/F103*100</f>
        <v>14.8148148148148</v>
      </c>
    </row>
    <row r="104" s="87" customFormat="1" ht="20" customHeight="1" spans="1:7">
      <c r="A104" s="111">
        <v>2121303</v>
      </c>
      <c r="B104" s="113" t="s">
        <v>1612</v>
      </c>
      <c r="C104" s="107"/>
      <c r="D104" s="10"/>
      <c r="E104" s="108"/>
      <c r="F104" s="110"/>
      <c r="G104" s="109"/>
    </row>
    <row r="105" s="87" customFormat="1" ht="20" customHeight="1" spans="1:7">
      <c r="A105" s="111">
        <v>2121304</v>
      </c>
      <c r="B105" s="113" t="s">
        <v>1613</v>
      </c>
      <c r="C105" s="107"/>
      <c r="D105" s="10"/>
      <c r="E105" s="108"/>
      <c r="F105" s="110"/>
      <c r="G105" s="109"/>
    </row>
    <row r="106" s="87" customFormat="1" ht="20" customHeight="1" spans="1:7">
      <c r="A106" s="111">
        <v>2121399</v>
      </c>
      <c r="B106" s="113" t="s">
        <v>1614</v>
      </c>
      <c r="C106" s="107"/>
      <c r="D106" s="10"/>
      <c r="E106" s="108"/>
      <c r="F106" s="110"/>
      <c r="G106" s="109"/>
    </row>
    <row r="107" s="87" customFormat="1" ht="20" customHeight="1" spans="1:7">
      <c r="A107" s="111">
        <v>21214</v>
      </c>
      <c r="B107" s="112" t="s">
        <v>1615</v>
      </c>
      <c r="C107" s="10">
        <f>SUM(C108:C110)</f>
        <v>994</v>
      </c>
      <c r="D107" s="10"/>
      <c r="E107" s="105">
        <f>D107/C107*100</f>
        <v>0</v>
      </c>
      <c r="F107" s="10">
        <v>167</v>
      </c>
      <c r="G107" s="106">
        <f>(D107-F107)/F107*100</f>
        <v>-100</v>
      </c>
    </row>
    <row r="108" s="87" customFormat="1" ht="20" customHeight="1" spans="1:7">
      <c r="A108" s="111">
        <v>2121401</v>
      </c>
      <c r="B108" s="113" t="s">
        <v>1616</v>
      </c>
      <c r="C108" s="10">
        <v>994</v>
      </c>
      <c r="D108" s="10"/>
      <c r="E108" s="105">
        <f>D108/C108*100</f>
        <v>0</v>
      </c>
      <c r="F108" s="10">
        <v>167</v>
      </c>
      <c r="G108" s="106">
        <f>(D108-F108)/F108*100</f>
        <v>-100</v>
      </c>
    </row>
    <row r="109" s="87" customFormat="1" ht="20" customHeight="1" spans="1:7">
      <c r="A109" s="111">
        <v>2121402</v>
      </c>
      <c r="B109" s="113" t="s">
        <v>1617</v>
      </c>
      <c r="C109" s="107"/>
      <c r="D109" s="10"/>
      <c r="E109" s="108"/>
      <c r="F109" s="110"/>
      <c r="G109" s="109"/>
    </row>
    <row r="110" s="87" customFormat="1" ht="20" customHeight="1" spans="1:7">
      <c r="A110" s="111">
        <v>2121499</v>
      </c>
      <c r="B110" s="113" t="s">
        <v>1618</v>
      </c>
      <c r="C110" s="107"/>
      <c r="D110" s="10"/>
      <c r="E110" s="108"/>
      <c r="F110" s="110"/>
      <c r="G110" s="109"/>
    </row>
    <row r="111" s="87" customFormat="1" ht="20" customHeight="1" spans="1:7">
      <c r="A111" s="111">
        <v>21215</v>
      </c>
      <c r="B111" s="112" t="s">
        <v>1619</v>
      </c>
      <c r="C111" s="107"/>
      <c r="D111" s="10"/>
      <c r="E111" s="108"/>
      <c r="F111" s="10"/>
      <c r="G111" s="109"/>
    </row>
    <row r="112" s="87" customFormat="1" ht="20" customHeight="1" spans="1:7">
      <c r="A112" s="111">
        <v>2121501</v>
      </c>
      <c r="B112" s="113" t="s">
        <v>1620</v>
      </c>
      <c r="C112" s="107"/>
      <c r="D112" s="10"/>
      <c r="E112" s="108"/>
      <c r="F112" s="110"/>
      <c r="G112" s="109"/>
    </row>
    <row r="113" s="87" customFormat="1" ht="20" customHeight="1" spans="1:7">
      <c r="A113" s="111">
        <v>2121502</v>
      </c>
      <c r="B113" s="113" t="s">
        <v>1621</v>
      </c>
      <c r="C113" s="107"/>
      <c r="D113" s="10"/>
      <c r="E113" s="108"/>
      <c r="F113" s="110"/>
      <c r="G113" s="109"/>
    </row>
    <row r="114" s="87" customFormat="1" ht="20" customHeight="1" spans="1:7">
      <c r="A114" s="111">
        <v>2121599</v>
      </c>
      <c r="B114" s="113" t="s">
        <v>1622</v>
      </c>
      <c r="C114" s="107"/>
      <c r="D114" s="10"/>
      <c r="E114" s="108"/>
      <c r="F114" s="110"/>
      <c r="G114" s="109"/>
    </row>
    <row r="115" s="87" customFormat="1" ht="20" customHeight="1" spans="1:7">
      <c r="A115" s="111">
        <v>21216</v>
      </c>
      <c r="B115" s="112" t="s">
        <v>1623</v>
      </c>
      <c r="C115" s="107"/>
      <c r="D115" s="10"/>
      <c r="E115" s="108"/>
      <c r="F115" s="10"/>
      <c r="G115" s="109"/>
    </row>
    <row r="116" s="87" customFormat="1" ht="20" customHeight="1" spans="1:7">
      <c r="A116" s="111">
        <v>2121601</v>
      </c>
      <c r="B116" s="113" t="s">
        <v>1620</v>
      </c>
      <c r="C116" s="107"/>
      <c r="D116" s="10"/>
      <c r="E116" s="108"/>
      <c r="F116" s="110"/>
      <c r="G116" s="109"/>
    </row>
    <row r="117" s="87" customFormat="1" ht="20" customHeight="1" spans="1:7">
      <c r="A117" s="111">
        <v>2121602</v>
      </c>
      <c r="B117" s="113" t="s">
        <v>1621</v>
      </c>
      <c r="C117" s="107"/>
      <c r="D117" s="10"/>
      <c r="E117" s="108"/>
      <c r="F117" s="110"/>
      <c r="G117" s="109"/>
    </row>
    <row r="118" s="87" customFormat="1" ht="20" customHeight="1" spans="1:7">
      <c r="A118" s="111">
        <v>2121699</v>
      </c>
      <c r="B118" s="113" t="s">
        <v>1624</v>
      </c>
      <c r="C118" s="107"/>
      <c r="D118" s="10"/>
      <c r="E118" s="108"/>
      <c r="F118" s="110"/>
      <c r="G118" s="109"/>
    </row>
    <row r="119" s="87" customFormat="1" ht="20" customHeight="1" spans="1:7">
      <c r="A119" s="111">
        <v>21217</v>
      </c>
      <c r="B119" s="112" t="s">
        <v>1625</v>
      </c>
      <c r="C119" s="107"/>
      <c r="D119" s="10"/>
      <c r="E119" s="108"/>
      <c r="F119" s="10"/>
      <c r="G119" s="109"/>
    </row>
    <row r="120" s="87" customFormat="1" ht="20" customHeight="1" spans="1:7">
      <c r="A120" s="111">
        <v>2121701</v>
      </c>
      <c r="B120" s="113" t="s">
        <v>1626</v>
      </c>
      <c r="C120" s="107"/>
      <c r="D120" s="10"/>
      <c r="E120" s="108"/>
      <c r="F120" s="110"/>
      <c r="G120" s="109"/>
    </row>
    <row r="121" s="87" customFormat="1" ht="20" customHeight="1" spans="1:7">
      <c r="A121" s="111">
        <v>2121702</v>
      </c>
      <c r="B121" s="113" t="s">
        <v>1627</v>
      </c>
      <c r="C121" s="107"/>
      <c r="D121" s="10"/>
      <c r="E121" s="108"/>
      <c r="F121" s="110"/>
      <c r="G121" s="109"/>
    </row>
    <row r="122" s="87" customFormat="1" ht="20" customHeight="1" spans="1:7">
      <c r="A122" s="111">
        <v>2121703</v>
      </c>
      <c r="B122" s="113" t="s">
        <v>1628</v>
      </c>
      <c r="C122" s="107"/>
      <c r="D122" s="10"/>
      <c r="E122" s="108"/>
      <c r="F122" s="110"/>
      <c r="G122" s="109"/>
    </row>
    <row r="123" s="87" customFormat="1" ht="20" customHeight="1" spans="1:7">
      <c r="A123" s="111">
        <v>2121704</v>
      </c>
      <c r="B123" s="113" t="s">
        <v>1629</v>
      </c>
      <c r="C123" s="107"/>
      <c r="D123" s="10"/>
      <c r="E123" s="108"/>
      <c r="F123" s="110"/>
      <c r="G123" s="109"/>
    </row>
    <row r="124" s="87" customFormat="1" ht="26" customHeight="1" spans="1:7">
      <c r="A124" s="111">
        <v>2121799</v>
      </c>
      <c r="B124" s="113" t="s">
        <v>1630</v>
      </c>
      <c r="C124" s="107"/>
      <c r="D124" s="10"/>
      <c r="E124" s="108"/>
      <c r="F124" s="110"/>
      <c r="G124" s="109"/>
    </row>
    <row r="125" s="87" customFormat="1" ht="20" customHeight="1" spans="1:7">
      <c r="A125" s="111">
        <v>21218</v>
      </c>
      <c r="B125" s="112" t="s">
        <v>1631</v>
      </c>
      <c r="C125" s="107"/>
      <c r="D125" s="10"/>
      <c r="E125" s="108"/>
      <c r="F125" s="10"/>
      <c r="G125" s="109"/>
    </row>
    <row r="126" s="87" customFormat="1" ht="20" customHeight="1" spans="1:7">
      <c r="A126" s="111">
        <v>2121801</v>
      </c>
      <c r="B126" s="113" t="s">
        <v>1632</v>
      </c>
      <c r="C126" s="107"/>
      <c r="D126" s="10"/>
      <c r="E126" s="108"/>
      <c r="F126" s="110"/>
      <c r="G126" s="109"/>
    </row>
    <row r="127" s="87" customFormat="1" ht="20" customHeight="1" spans="1:7">
      <c r="A127" s="111">
        <v>2121899</v>
      </c>
      <c r="B127" s="113" t="s">
        <v>1633</v>
      </c>
      <c r="C127" s="107"/>
      <c r="D127" s="10"/>
      <c r="E127" s="108"/>
      <c r="F127" s="110"/>
      <c r="G127" s="109"/>
    </row>
    <row r="128" s="87" customFormat="1" ht="27" customHeight="1" spans="1:7">
      <c r="A128" s="111">
        <v>21219</v>
      </c>
      <c r="B128" s="112" t="s">
        <v>1634</v>
      </c>
      <c r="C128" s="107"/>
      <c r="D128" s="10"/>
      <c r="E128" s="108"/>
      <c r="F128" s="10"/>
      <c r="G128" s="109"/>
    </row>
    <row r="129" s="87" customFormat="1" ht="20" customHeight="1" spans="1:7">
      <c r="A129" s="111">
        <v>2121901</v>
      </c>
      <c r="B129" s="113" t="s">
        <v>1620</v>
      </c>
      <c r="C129" s="107"/>
      <c r="D129" s="10"/>
      <c r="E129" s="108"/>
      <c r="F129" s="110"/>
      <c r="G129" s="109"/>
    </row>
    <row r="130" s="87" customFormat="1" ht="20" customHeight="1" spans="1:7">
      <c r="A130" s="111">
        <v>2121902</v>
      </c>
      <c r="B130" s="113" t="s">
        <v>1621</v>
      </c>
      <c r="C130" s="107"/>
      <c r="D130" s="10"/>
      <c r="E130" s="108"/>
      <c r="F130" s="110"/>
      <c r="G130" s="109"/>
    </row>
    <row r="131" s="87" customFormat="1" ht="20" customHeight="1" spans="1:7">
      <c r="A131" s="111">
        <v>2121903</v>
      </c>
      <c r="B131" s="113" t="s">
        <v>1635</v>
      </c>
      <c r="C131" s="107"/>
      <c r="D131" s="10"/>
      <c r="E131" s="108"/>
      <c r="F131" s="110"/>
      <c r="G131" s="109"/>
    </row>
    <row r="132" s="87" customFormat="1" ht="20" customHeight="1" spans="1:7">
      <c r="A132" s="111">
        <v>2121904</v>
      </c>
      <c r="B132" s="113" t="s">
        <v>1636</v>
      </c>
      <c r="C132" s="107"/>
      <c r="D132" s="10"/>
      <c r="E132" s="108"/>
      <c r="F132" s="110"/>
      <c r="G132" s="109"/>
    </row>
    <row r="133" s="87" customFormat="1" ht="20" customHeight="1" spans="1:7">
      <c r="A133" s="111">
        <v>2121905</v>
      </c>
      <c r="B133" s="113" t="s">
        <v>1637</v>
      </c>
      <c r="C133" s="107"/>
      <c r="D133" s="10"/>
      <c r="E133" s="108"/>
      <c r="F133" s="110"/>
      <c r="G133" s="109"/>
    </row>
    <row r="134" s="87" customFormat="1" ht="20" customHeight="1" spans="1:7">
      <c r="A134" s="111">
        <v>2121906</v>
      </c>
      <c r="B134" s="113" t="s">
        <v>1638</v>
      </c>
      <c r="C134" s="107"/>
      <c r="D134" s="10"/>
      <c r="E134" s="108"/>
      <c r="F134" s="110"/>
      <c r="G134" s="109"/>
    </row>
    <row r="135" s="87" customFormat="1" ht="20" customHeight="1" spans="1:7">
      <c r="A135" s="111">
        <v>2121907</v>
      </c>
      <c r="B135" s="113" t="s">
        <v>1639</v>
      </c>
      <c r="C135" s="107"/>
      <c r="D135" s="10"/>
      <c r="E135" s="108"/>
      <c r="F135" s="110"/>
      <c r="G135" s="109"/>
    </row>
    <row r="136" s="87" customFormat="1" ht="30" customHeight="1" spans="1:7">
      <c r="A136" s="111">
        <v>2121999</v>
      </c>
      <c r="B136" s="113" t="s">
        <v>1640</v>
      </c>
      <c r="C136" s="107"/>
      <c r="D136" s="10"/>
      <c r="E136" s="108"/>
      <c r="F136" s="110"/>
      <c r="G136" s="109"/>
    </row>
    <row r="137" s="87" customFormat="1" ht="20" customHeight="1" spans="1:7">
      <c r="A137" s="82">
        <v>21298</v>
      </c>
      <c r="B137" s="9" t="s">
        <v>1531</v>
      </c>
      <c r="C137" s="10">
        <f>SUM(C138:C139)</f>
        <v>7967</v>
      </c>
      <c r="D137" s="10">
        <f>SUM(D138:D139)</f>
        <v>5415</v>
      </c>
      <c r="E137" s="105">
        <f>D137/C137*100</f>
        <v>67.9678674532446</v>
      </c>
      <c r="F137" s="10">
        <v>2300</v>
      </c>
      <c r="G137" s="106">
        <f>(D137-F137)/F137*100</f>
        <v>135.434782608696</v>
      </c>
    </row>
    <row r="138" s="87" customFormat="1" ht="20" customHeight="1" spans="1:7">
      <c r="A138" s="82">
        <v>2129801</v>
      </c>
      <c r="B138" s="12" t="s">
        <v>1641</v>
      </c>
      <c r="C138" s="10">
        <v>7967</v>
      </c>
      <c r="D138" s="10">
        <v>5415</v>
      </c>
      <c r="E138" s="105">
        <f>D138/C138*100</f>
        <v>67.9678674532446</v>
      </c>
      <c r="F138" s="10">
        <v>2300</v>
      </c>
      <c r="G138" s="106">
        <f>(D138-F138)/F138*100</f>
        <v>135.434782608696</v>
      </c>
    </row>
    <row r="139" s="87" customFormat="1" ht="20" customHeight="1" spans="1:7">
      <c r="A139" s="82">
        <v>2129899</v>
      </c>
      <c r="B139" s="12" t="s">
        <v>1642</v>
      </c>
      <c r="C139" s="107"/>
      <c r="D139" s="10"/>
      <c r="E139" s="108"/>
      <c r="F139" s="110"/>
      <c r="G139" s="109"/>
    </row>
    <row r="140" s="87" customFormat="1" ht="20" customHeight="1" spans="1:7">
      <c r="A140" s="111">
        <v>213</v>
      </c>
      <c r="B140" s="112" t="s">
        <v>701</v>
      </c>
      <c r="C140" s="10">
        <f>SUM(C141,C146,C151,C156,C159,C164,C168,C172,C175)</f>
        <v>32016.325397</v>
      </c>
      <c r="D140" s="10">
        <f>SUM(D141,D146,D151,D156,D159,D164,D168,D172,D175)</f>
        <v>15879</v>
      </c>
      <c r="E140" s="105">
        <f>D140/C140*100</f>
        <v>49.5965723833126</v>
      </c>
      <c r="F140" s="10">
        <v>1300</v>
      </c>
      <c r="G140" s="106">
        <f>(D140-F140)/F140*100</f>
        <v>1121.46153846154</v>
      </c>
    </row>
    <row r="141" s="87" customFormat="1" ht="20" customHeight="1" spans="1:7">
      <c r="A141" s="111">
        <v>21366</v>
      </c>
      <c r="B141" s="112" t="s">
        <v>1643</v>
      </c>
      <c r="C141" s="10">
        <f>SUM(C142:C145)</f>
        <v>283</v>
      </c>
      <c r="D141" s="10">
        <f>SUM(D142:D145)</f>
        <v>283</v>
      </c>
      <c r="E141" s="105">
        <f>D141/C141*100</f>
        <v>100</v>
      </c>
      <c r="F141" s="10"/>
      <c r="G141" s="109"/>
    </row>
    <row r="142" s="87" customFormat="1" ht="20" customHeight="1" spans="1:7">
      <c r="A142" s="111">
        <v>2136601</v>
      </c>
      <c r="B142" s="113" t="s">
        <v>1644</v>
      </c>
      <c r="C142" s="110">
        <v>283</v>
      </c>
      <c r="D142" s="10">
        <v>283</v>
      </c>
      <c r="E142" s="105">
        <f>D142/C142*100</f>
        <v>100</v>
      </c>
      <c r="F142" s="110"/>
      <c r="G142" s="109"/>
    </row>
    <row r="143" s="87" customFormat="1" ht="20" customHeight="1" spans="1:7">
      <c r="A143" s="111">
        <v>2136602</v>
      </c>
      <c r="B143" s="113" t="s">
        <v>1645</v>
      </c>
      <c r="C143" s="107"/>
      <c r="D143" s="10"/>
      <c r="E143" s="108"/>
      <c r="F143" s="110"/>
      <c r="G143" s="109"/>
    </row>
    <row r="144" s="87" customFormat="1" ht="20" customHeight="1" spans="1:7">
      <c r="A144" s="111">
        <v>2136603</v>
      </c>
      <c r="B144" s="113" t="s">
        <v>1646</v>
      </c>
      <c r="C144" s="107"/>
      <c r="D144" s="10"/>
      <c r="E144" s="108"/>
      <c r="F144" s="110"/>
      <c r="G144" s="109"/>
    </row>
    <row r="145" s="87" customFormat="1" ht="20" customHeight="1" spans="1:7">
      <c r="A145" s="111">
        <v>2136699</v>
      </c>
      <c r="B145" s="113" t="s">
        <v>1647</v>
      </c>
      <c r="C145" s="107"/>
      <c r="D145" s="10"/>
      <c r="E145" s="108"/>
      <c r="F145" s="110"/>
      <c r="G145" s="109"/>
    </row>
    <row r="146" s="87" customFormat="1" ht="20" customHeight="1" spans="1:7">
      <c r="A146" s="111">
        <v>21367</v>
      </c>
      <c r="B146" s="112" t="s">
        <v>1648</v>
      </c>
      <c r="C146" s="107"/>
      <c r="D146" s="10"/>
      <c r="E146" s="108"/>
      <c r="F146" s="10"/>
      <c r="G146" s="109"/>
    </row>
    <row r="147" s="87" customFormat="1" ht="20" customHeight="1" spans="1:7">
      <c r="A147" s="111">
        <v>2136701</v>
      </c>
      <c r="B147" s="113" t="s">
        <v>1644</v>
      </c>
      <c r="C147" s="107"/>
      <c r="D147" s="10"/>
      <c r="E147" s="108"/>
      <c r="F147" s="110"/>
      <c r="G147" s="109"/>
    </row>
    <row r="148" s="87" customFormat="1" ht="20" customHeight="1" spans="1:7">
      <c r="A148" s="111">
        <v>2136702</v>
      </c>
      <c r="B148" s="113" t="s">
        <v>1645</v>
      </c>
      <c r="C148" s="107"/>
      <c r="D148" s="10"/>
      <c r="E148" s="108"/>
      <c r="F148" s="110"/>
      <c r="G148" s="109"/>
    </row>
    <row r="149" s="87" customFormat="1" ht="20" customHeight="1" spans="1:7">
      <c r="A149" s="111">
        <v>2136703</v>
      </c>
      <c r="B149" s="113" t="s">
        <v>1649</v>
      </c>
      <c r="C149" s="107"/>
      <c r="D149" s="10"/>
      <c r="E149" s="108"/>
      <c r="F149" s="110"/>
      <c r="G149" s="109"/>
    </row>
    <row r="150" s="87" customFormat="1" ht="20" customHeight="1" spans="1:7">
      <c r="A150" s="111">
        <v>2136799</v>
      </c>
      <c r="B150" s="113" t="s">
        <v>1650</v>
      </c>
      <c r="C150" s="107"/>
      <c r="D150" s="10"/>
      <c r="E150" s="108"/>
      <c r="F150" s="110"/>
      <c r="G150" s="109"/>
    </row>
    <row r="151" s="87" customFormat="1" ht="20" customHeight="1" spans="1:7">
      <c r="A151" s="111">
        <v>21369</v>
      </c>
      <c r="B151" s="112" t="s">
        <v>1651</v>
      </c>
      <c r="C151" s="107"/>
      <c r="D151" s="10"/>
      <c r="E151" s="108"/>
      <c r="F151" s="10"/>
      <c r="G151" s="109"/>
    </row>
    <row r="152" s="87" customFormat="1" ht="20" customHeight="1" spans="1:7">
      <c r="A152" s="111">
        <v>2136901</v>
      </c>
      <c r="B152" s="113" t="s">
        <v>772</v>
      </c>
      <c r="C152" s="107"/>
      <c r="D152" s="10"/>
      <c r="E152" s="108"/>
      <c r="F152" s="110"/>
      <c r="G152" s="109"/>
    </row>
    <row r="153" s="87" customFormat="1" ht="20" customHeight="1" spans="1:7">
      <c r="A153" s="111">
        <v>2136902</v>
      </c>
      <c r="B153" s="113" t="s">
        <v>1652</v>
      </c>
      <c r="C153" s="107"/>
      <c r="D153" s="10"/>
      <c r="E153" s="108"/>
      <c r="F153" s="110"/>
      <c r="G153" s="109"/>
    </row>
    <row r="154" s="87" customFormat="1" ht="20" customHeight="1" spans="1:7">
      <c r="A154" s="111">
        <v>2136903</v>
      </c>
      <c r="B154" s="113" t="s">
        <v>1653</v>
      </c>
      <c r="C154" s="107"/>
      <c r="D154" s="10"/>
      <c r="E154" s="108"/>
      <c r="F154" s="110"/>
      <c r="G154" s="109"/>
    </row>
    <row r="155" s="87" customFormat="1" ht="20" customHeight="1" spans="1:7">
      <c r="A155" s="111">
        <v>2136999</v>
      </c>
      <c r="B155" s="113" t="s">
        <v>1654</v>
      </c>
      <c r="C155" s="107"/>
      <c r="D155" s="10"/>
      <c r="E155" s="108"/>
      <c r="F155" s="110"/>
      <c r="G155" s="109"/>
    </row>
    <row r="156" s="87" customFormat="1" ht="28" customHeight="1" spans="1:7">
      <c r="A156" s="111">
        <v>21370</v>
      </c>
      <c r="B156" s="112" t="s">
        <v>1655</v>
      </c>
      <c r="C156" s="107"/>
      <c r="D156" s="10"/>
      <c r="E156" s="108"/>
      <c r="F156" s="10"/>
      <c r="G156" s="109"/>
    </row>
    <row r="157" s="87" customFormat="1" ht="20" customHeight="1" spans="1:7">
      <c r="A157" s="111">
        <v>2137001</v>
      </c>
      <c r="B157" s="113" t="s">
        <v>1656</v>
      </c>
      <c r="C157" s="107"/>
      <c r="D157" s="10"/>
      <c r="E157" s="108"/>
      <c r="F157" s="110"/>
      <c r="G157" s="109"/>
    </row>
    <row r="158" s="87" customFormat="1" ht="30" customHeight="1" spans="1:7">
      <c r="A158" s="111">
        <v>2137099</v>
      </c>
      <c r="B158" s="113" t="s">
        <v>1657</v>
      </c>
      <c r="C158" s="107"/>
      <c r="D158" s="10"/>
      <c r="E158" s="108"/>
      <c r="F158" s="110"/>
      <c r="G158" s="109"/>
    </row>
    <row r="159" s="87" customFormat="1" ht="33" customHeight="1" spans="1:7">
      <c r="A159" s="111">
        <v>21371</v>
      </c>
      <c r="B159" s="112" t="s">
        <v>1658</v>
      </c>
      <c r="C159" s="107"/>
      <c r="D159" s="10"/>
      <c r="E159" s="108"/>
      <c r="F159" s="10"/>
      <c r="G159" s="109"/>
    </row>
    <row r="160" s="87" customFormat="1" ht="15" customHeight="1" spans="1:7">
      <c r="A160" s="111">
        <v>2137101</v>
      </c>
      <c r="B160" s="113" t="s">
        <v>1659</v>
      </c>
      <c r="C160" s="107"/>
      <c r="D160" s="10"/>
      <c r="E160" s="108"/>
      <c r="F160" s="110"/>
      <c r="G160" s="109"/>
    </row>
    <row r="161" s="87" customFormat="1" ht="20" customHeight="1" spans="1:7">
      <c r="A161" s="111">
        <v>2137102</v>
      </c>
      <c r="B161" s="113" t="s">
        <v>1660</v>
      </c>
      <c r="C161" s="107"/>
      <c r="D161" s="10"/>
      <c r="E161" s="108"/>
      <c r="F161" s="110"/>
      <c r="G161" s="109"/>
    </row>
    <row r="162" s="87" customFormat="1" ht="20" customHeight="1" spans="1:7">
      <c r="A162" s="111">
        <v>2137103</v>
      </c>
      <c r="B162" s="113" t="s">
        <v>1661</v>
      </c>
      <c r="C162" s="107"/>
      <c r="D162" s="10"/>
      <c r="E162" s="108"/>
      <c r="F162" s="110"/>
      <c r="G162" s="109"/>
    </row>
    <row r="163" s="87" customFormat="1" ht="30" customHeight="1" spans="1:7">
      <c r="A163" s="111">
        <v>2137199</v>
      </c>
      <c r="B163" s="113" t="s">
        <v>1662</v>
      </c>
      <c r="C163" s="107"/>
      <c r="D163" s="10"/>
      <c r="E163" s="108"/>
      <c r="F163" s="110"/>
      <c r="G163" s="109"/>
    </row>
    <row r="164" s="87" customFormat="1" ht="20" customHeight="1" spans="1:7">
      <c r="A164" s="82">
        <v>21372</v>
      </c>
      <c r="B164" s="9" t="s">
        <v>1663</v>
      </c>
      <c r="C164" s="10">
        <f>SUM(C165:C167)</f>
        <v>2033.302012</v>
      </c>
      <c r="D164" s="10">
        <f>SUM(D165:D167)</f>
        <v>1398</v>
      </c>
      <c r="E164" s="105">
        <f>D164/C164*100</f>
        <v>68.7551574605927</v>
      </c>
      <c r="F164" s="10">
        <v>1300</v>
      </c>
      <c r="G164" s="106">
        <f>(D164-F164)/F164*100</f>
        <v>7.53846153846154</v>
      </c>
    </row>
    <row r="165" s="87" customFormat="1" ht="15" customHeight="1" spans="1:7">
      <c r="A165" s="82">
        <v>2137201</v>
      </c>
      <c r="B165" s="12" t="s">
        <v>1664</v>
      </c>
      <c r="C165" s="110">
        <v>450.169476</v>
      </c>
      <c r="D165" s="10">
        <v>173</v>
      </c>
      <c r="E165" s="105">
        <f>D165/C165*100</f>
        <v>38.4299712048891</v>
      </c>
      <c r="F165" s="110"/>
      <c r="G165" s="109"/>
    </row>
    <row r="166" s="87" customFormat="1" ht="20" customHeight="1" spans="1:7">
      <c r="A166" s="82">
        <v>2137202</v>
      </c>
      <c r="B166" s="12" t="s">
        <v>1644</v>
      </c>
      <c r="C166" s="110">
        <v>1583.132536</v>
      </c>
      <c r="D166" s="10">
        <v>1225</v>
      </c>
      <c r="E166" s="105">
        <f>D166/C166*100</f>
        <v>77.3782341114111</v>
      </c>
      <c r="F166" s="10">
        <v>1300</v>
      </c>
      <c r="G166" s="106">
        <f>(D166-F166)/F166*100</f>
        <v>-5.76923076923077</v>
      </c>
    </row>
    <row r="167" s="87" customFormat="1" ht="20" customHeight="1" spans="1:7">
      <c r="A167" s="82">
        <v>2137299</v>
      </c>
      <c r="B167" s="12" t="s">
        <v>1665</v>
      </c>
      <c r="C167" s="107"/>
      <c r="D167" s="10"/>
      <c r="E167" s="108"/>
      <c r="F167" s="110"/>
      <c r="G167" s="109"/>
    </row>
    <row r="168" s="87" customFormat="1" ht="20" customHeight="1" spans="1:7">
      <c r="A168" s="82">
        <v>21373</v>
      </c>
      <c r="B168" s="9" t="s">
        <v>1666</v>
      </c>
      <c r="C168" s="107"/>
      <c r="D168" s="10"/>
      <c r="E168" s="108"/>
      <c r="F168" s="10"/>
      <c r="G168" s="109"/>
    </row>
    <row r="169" s="87" customFormat="1" ht="15" customHeight="1" spans="1:7">
      <c r="A169" s="82">
        <v>2137301</v>
      </c>
      <c r="B169" s="12" t="s">
        <v>1664</v>
      </c>
      <c r="C169" s="107"/>
      <c r="D169" s="10"/>
      <c r="E169" s="108"/>
      <c r="F169" s="110"/>
      <c r="G169" s="109"/>
    </row>
    <row r="170" s="87" customFormat="1" ht="20" customHeight="1" spans="1:7">
      <c r="A170" s="82">
        <v>2137302</v>
      </c>
      <c r="B170" s="12" t="s">
        <v>1644</v>
      </c>
      <c r="C170" s="107"/>
      <c r="D170" s="10"/>
      <c r="E170" s="108"/>
      <c r="F170" s="110"/>
      <c r="G170" s="109"/>
    </row>
    <row r="171" s="87" customFormat="1" ht="20" customHeight="1" spans="1:7">
      <c r="A171" s="82">
        <v>2137399</v>
      </c>
      <c r="B171" s="12" t="s">
        <v>1667</v>
      </c>
      <c r="C171" s="107"/>
      <c r="D171" s="10"/>
      <c r="E171" s="108"/>
      <c r="F171" s="110"/>
      <c r="G171" s="109"/>
    </row>
    <row r="172" s="87" customFormat="1" ht="30" customHeight="1" spans="1:7">
      <c r="A172" s="82">
        <v>21374</v>
      </c>
      <c r="B172" s="116" t="s">
        <v>1668</v>
      </c>
      <c r="C172" s="107"/>
      <c r="D172" s="10"/>
      <c r="E172" s="108"/>
      <c r="F172" s="10"/>
      <c r="G172" s="109"/>
    </row>
    <row r="173" s="87" customFormat="1" ht="20" customHeight="1" spans="1:7">
      <c r="A173" s="82">
        <v>2137401</v>
      </c>
      <c r="B173" s="12" t="s">
        <v>1644</v>
      </c>
      <c r="C173" s="107"/>
      <c r="D173" s="10"/>
      <c r="E173" s="108"/>
      <c r="F173" s="110"/>
      <c r="G173" s="109"/>
    </row>
    <row r="174" s="87" customFormat="1" ht="27" customHeight="1" spans="1:7">
      <c r="A174" s="82">
        <v>2137499</v>
      </c>
      <c r="B174" s="117" t="s">
        <v>1669</v>
      </c>
      <c r="C174" s="107"/>
      <c r="D174" s="10"/>
      <c r="E174" s="108"/>
      <c r="F174" s="110"/>
      <c r="G174" s="109"/>
    </row>
    <row r="175" s="87" customFormat="1" ht="16" customHeight="1" spans="1:7">
      <c r="A175" s="82">
        <v>21398</v>
      </c>
      <c r="B175" s="9" t="s">
        <v>1531</v>
      </c>
      <c r="C175" s="10">
        <f>SUM(C176:C178)</f>
        <v>29700.023385</v>
      </c>
      <c r="D175" s="10">
        <f>SUM(D176:D178)</f>
        <v>14198</v>
      </c>
      <c r="E175" s="105">
        <f>D175/C175*100</f>
        <v>47.8046761645673</v>
      </c>
      <c r="F175" s="10"/>
      <c r="G175" s="109"/>
    </row>
    <row r="176" s="87" customFormat="1" ht="20" customHeight="1" spans="1:7">
      <c r="A176" s="82">
        <v>2139801</v>
      </c>
      <c r="B176" s="12" t="s">
        <v>1670</v>
      </c>
      <c r="C176" s="110">
        <v>29700.023385</v>
      </c>
      <c r="D176" s="10">
        <v>14198</v>
      </c>
      <c r="E176" s="105">
        <f>D176/C176*100</f>
        <v>47.8046761645673</v>
      </c>
      <c r="F176" s="110"/>
      <c r="G176" s="109"/>
    </row>
    <row r="177" s="87" customFormat="1" ht="20" customHeight="1" spans="1:7">
      <c r="A177" s="82">
        <v>2139802</v>
      </c>
      <c r="B177" s="12" t="s">
        <v>1671</v>
      </c>
      <c r="C177" s="107"/>
      <c r="D177" s="10"/>
      <c r="E177" s="108"/>
      <c r="F177" s="110"/>
      <c r="G177" s="109"/>
    </row>
    <row r="178" s="87" customFormat="1" ht="20" customHeight="1" spans="1:7">
      <c r="A178" s="82">
        <v>2139899</v>
      </c>
      <c r="B178" s="12" t="s">
        <v>1672</v>
      </c>
      <c r="C178" s="107"/>
      <c r="D178" s="10"/>
      <c r="E178" s="108"/>
      <c r="F178" s="110"/>
      <c r="G178" s="109"/>
    </row>
    <row r="179" s="87" customFormat="1" ht="16" customHeight="1" spans="1:7">
      <c r="A179" s="111">
        <v>214</v>
      </c>
      <c r="B179" s="112" t="s">
        <v>803</v>
      </c>
      <c r="C179" s="107"/>
      <c r="D179" s="10"/>
      <c r="E179" s="108"/>
      <c r="F179" s="10"/>
      <c r="G179" s="109"/>
    </row>
    <row r="180" s="87" customFormat="1" ht="20" customHeight="1" spans="1:7">
      <c r="A180" s="111">
        <v>21460</v>
      </c>
      <c r="B180" s="112" t="s">
        <v>1673</v>
      </c>
      <c r="C180" s="107"/>
      <c r="D180" s="10"/>
      <c r="E180" s="108"/>
      <c r="F180" s="10"/>
      <c r="G180" s="109"/>
    </row>
    <row r="181" s="87" customFormat="1" ht="16" customHeight="1" spans="1:7">
      <c r="A181" s="111">
        <v>2146001</v>
      </c>
      <c r="B181" s="113" t="s">
        <v>805</v>
      </c>
      <c r="C181" s="107"/>
      <c r="D181" s="10"/>
      <c r="E181" s="108"/>
      <c r="F181" s="110"/>
      <c r="G181" s="109"/>
    </row>
    <row r="182" s="87" customFormat="1" ht="20" customHeight="1" spans="1:7">
      <c r="A182" s="111">
        <v>2146002</v>
      </c>
      <c r="B182" s="113" t="s">
        <v>807</v>
      </c>
      <c r="C182" s="107"/>
      <c r="D182" s="10"/>
      <c r="E182" s="108"/>
      <c r="F182" s="110"/>
      <c r="G182" s="109"/>
    </row>
    <row r="183" s="87" customFormat="1" ht="15" customHeight="1" spans="1:7">
      <c r="A183" s="111">
        <v>2146003</v>
      </c>
      <c r="B183" s="113" t="s">
        <v>1674</v>
      </c>
      <c r="C183" s="107"/>
      <c r="D183" s="10"/>
      <c r="E183" s="108"/>
      <c r="F183" s="110"/>
      <c r="G183" s="109"/>
    </row>
    <row r="184" s="87" customFormat="1" ht="29" customHeight="1" spans="1:7">
      <c r="A184" s="111">
        <v>2146099</v>
      </c>
      <c r="B184" s="113" t="s">
        <v>1675</v>
      </c>
      <c r="C184" s="107"/>
      <c r="D184" s="10"/>
      <c r="E184" s="108"/>
      <c r="F184" s="110"/>
      <c r="G184" s="109"/>
    </row>
    <row r="185" s="87" customFormat="1" ht="20" customHeight="1" spans="1:7">
      <c r="A185" s="111">
        <v>21462</v>
      </c>
      <c r="B185" s="112" t="s">
        <v>1676</v>
      </c>
      <c r="C185" s="107"/>
      <c r="D185" s="10"/>
      <c r="E185" s="108"/>
      <c r="F185" s="10"/>
      <c r="G185" s="109"/>
    </row>
    <row r="186" s="87" customFormat="1" ht="20" customHeight="1" spans="1:7">
      <c r="A186" s="111">
        <v>2146201</v>
      </c>
      <c r="B186" s="113" t="s">
        <v>1674</v>
      </c>
      <c r="C186" s="107"/>
      <c r="D186" s="10"/>
      <c r="E186" s="108"/>
      <c r="F186" s="110"/>
      <c r="G186" s="109"/>
    </row>
    <row r="187" s="87" customFormat="1" ht="20" customHeight="1" spans="1:7">
      <c r="A187" s="111">
        <v>2146202</v>
      </c>
      <c r="B187" s="113" t="s">
        <v>1677</v>
      </c>
      <c r="C187" s="107"/>
      <c r="D187" s="10"/>
      <c r="E187" s="108"/>
      <c r="F187" s="110"/>
      <c r="G187" s="109"/>
    </row>
    <row r="188" s="87" customFormat="1" ht="20" customHeight="1" spans="1:7">
      <c r="A188" s="111">
        <v>2146203</v>
      </c>
      <c r="B188" s="113" t="s">
        <v>1678</v>
      </c>
      <c r="C188" s="107"/>
      <c r="D188" s="10"/>
      <c r="E188" s="108"/>
      <c r="F188" s="110"/>
      <c r="G188" s="109"/>
    </row>
    <row r="189" s="87" customFormat="1" ht="20" customHeight="1" spans="1:7">
      <c r="A189" s="111">
        <v>2146299</v>
      </c>
      <c r="B189" s="113" t="s">
        <v>1679</v>
      </c>
      <c r="C189" s="107"/>
      <c r="D189" s="10"/>
      <c r="E189" s="108"/>
      <c r="F189" s="110"/>
      <c r="G189" s="109"/>
    </row>
    <row r="190" s="87" customFormat="1" ht="20" customHeight="1" spans="1:7">
      <c r="A190" s="111">
        <v>21464</v>
      </c>
      <c r="B190" s="112" t="s">
        <v>1680</v>
      </c>
      <c r="C190" s="107"/>
      <c r="D190" s="10"/>
      <c r="E190" s="108"/>
      <c r="F190" s="10"/>
      <c r="G190" s="109"/>
    </row>
    <row r="191" s="87" customFormat="1" ht="20" customHeight="1" spans="1:7">
      <c r="A191" s="111">
        <v>2146401</v>
      </c>
      <c r="B191" s="113" t="s">
        <v>1681</v>
      </c>
      <c r="C191" s="107"/>
      <c r="D191" s="10"/>
      <c r="E191" s="108"/>
      <c r="F191" s="110"/>
      <c r="G191" s="109"/>
    </row>
    <row r="192" s="87" customFormat="1" ht="20" customHeight="1" spans="1:7">
      <c r="A192" s="111">
        <v>2146402</v>
      </c>
      <c r="B192" s="113" t="s">
        <v>1682</v>
      </c>
      <c r="C192" s="107"/>
      <c r="D192" s="10"/>
      <c r="E192" s="108"/>
      <c r="F192" s="110"/>
      <c r="G192" s="109"/>
    </row>
    <row r="193" s="87" customFormat="1" ht="20" customHeight="1" spans="1:7">
      <c r="A193" s="111">
        <v>2146403</v>
      </c>
      <c r="B193" s="113" t="s">
        <v>1683</v>
      </c>
      <c r="C193" s="107"/>
      <c r="D193" s="10"/>
      <c r="E193" s="108"/>
      <c r="F193" s="110"/>
      <c r="G193" s="109"/>
    </row>
    <row r="194" s="87" customFormat="1" ht="20" customHeight="1" spans="1:7">
      <c r="A194" s="111">
        <v>2146404</v>
      </c>
      <c r="B194" s="113" t="s">
        <v>1684</v>
      </c>
      <c r="C194" s="107"/>
      <c r="D194" s="10"/>
      <c r="E194" s="108"/>
      <c r="F194" s="110"/>
      <c r="G194" s="109"/>
    </row>
    <row r="195" s="87" customFormat="1" ht="20" customHeight="1" spans="1:7">
      <c r="A195" s="111">
        <v>2146405</v>
      </c>
      <c r="B195" s="113" t="s">
        <v>1685</v>
      </c>
      <c r="C195" s="107"/>
      <c r="D195" s="10"/>
      <c r="E195" s="108"/>
      <c r="F195" s="110"/>
      <c r="G195" s="109"/>
    </row>
    <row r="196" s="87" customFormat="1" ht="20" customHeight="1" spans="1:7">
      <c r="A196" s="111">
        <v>2146406</v>
      </c>
      <c r="B196" s="113" t="s">
        <v>1686</v>
      </c>
      <c r="C196" s="107"/>
      <c r="D196" s="10"/>
      <c r="E196" s="108"/>
      <c r="F196" s="110"/>
      <c r="G196" s="109"/>
    </row>
    <row r="197" s="87" customFormat="1" ht="20" customHeight="1" spans="1:7">
      <c r="A197" s="111">
        <v>2146407</v>
      </c>
      <c r="B197" s="113" t="s">
        <v>1687</v>
      </c>
      <c r="C197" s="107"/>
      <c r="D197" s="10"/>
      <c r="E197" s="108"/>
      <c r="F197" s="110"/>
      <c r="G197" s="109"/>
    </row>
    <row r="198" s="87" customFormat="1" ht="20" customHeight="1" spans="1:7">
      <c r="A198" s="111">
        <v>2146499</v>
      </c>
      <c r="B198" s="113" t="s">
        <v>1688</v>
      </c>
      <c r="C198" s="107"/>
      <c r="D198" s="10"/>
      <c r="E198" s="108"/>
      <c r="F198" s="110"/>
      <c r="G198" s="109"/>
    </row>
    <row r="199" s="87" customFormat="1" ht="20" customHeight="1" spans="1:7">
      <c r="A199" s="111">
        <v>21468</v>
      </c>
      <c r="B199" s="112" t="s">
        <v>1689</v>
      </c>
      <c r="C199" s="107"/>
      <c r="D199" s="10"/>
      <c r="E199" s="108"/>
      <c r="F199" s="10"/>
      <c r="G199" s="109"/>
    </row>
    <row r="200" s="87" customFormat="1" ht="20" customHeight="1" spans="1:7">
      <c r="A200" s="111">
        <v>2146801</v>
      </c>
      <c r="B200" s="113" t="s">
        <v>1690</v>
      </c>
      <c r="C200" s="107"/>
      <c r="D200" s="10"/>
      <c r="E200" s="108"/>
      <c r="F200" s="110"/>
      <c r="G200" s="109"/>
    </row>
    <row r="201" s="87" customFormat="1" ht="20" customHeight="1" spans="1:7">
      <c r="A201" s="111">
        <v>2146802</v>
      </c>
      <c r="B201" s="113" t="s">
        <v>1691</v>
      </c>
      <c r="C201" s="107"/>
      <c r="D201" s="10"/>
      <c r="E201" s="108"/>
      <c r="F201" s="110"/>
      <c r="G201" s="109"/>
    </row>
    <row r="202" s="87" customFormat="1" ht="20" customHeight="1" spans="1:7">
      <c r="A202" s="111">
        <v>2146803</v>
      </c>
      <c r="B202" s="113" t="s">
        <v>1692</v>
      </c>
      <c r="C202" s="107"/>
      <c r="D202" s="10"/>
      <c r="E202" s="108"/>
      <c r="F202" s="110"/>
      <c r="G202" s="109"/>
    </row>
    <row r="203" s="87" customFormat="1" ht="20" customHeight="1" spans="1:7">
      <c r="A203" s="111">
        <v>2146804</v>
      </c>
      <c r="B203" s="113" t="s">
        <v>1693</v>
      </c>
      <c r="C203" s="107"/>
      <c r="D203" s="10"/>
      <c r="E203" s="108"/>
      <c r="F203" s="110"/>
      <c r="G203" s="109"/>
    </row>
    <row r="204" s="87" customFormat="1" ht="20" customHeight="1" spans="1:7">
      <c r="A204" s="111">
        <v>2146805</v>
      </c>
      <c r="B204" s="113" t="s">
        <v>1694</v>
      </c>
      <c r="C204" s="107"/>
      <c r="D204" s="10"/>
      <c r="E204" s="108"/>
      <c r="F204" s="110"/>
      <c r="G204" s="109"/>
    </row>
    <row r="205" s="87" customFormat="1" ht="20" customHeight="1" spans="1:7">
      <c r="A205" s="111">
        <v>2146899</v>
      </c>
      <c r="B205" s="113" t="s">
        <v>1695</v>
      </c>
      <c r="C205" s="107"/>
      <c r="D205" s="10"/>
      <c r="E205" s="108"/>
      <c r="F205" s="110"/>
      <c r="G205" s="109"/>
    </row>
    <row r="206" s="87" customFormat="1" ht="20" customHeight="1" spans="1:7">
      <c r="A206" s="111">
        <v>21469</v>
      </c>
      <c r="B206" s="112" t="s">
        <v>1696</v>
      </c>
      <c r="C206" s="107"/>
      <c r="D206" s="10"/>
      <c r="E206" s="108"/>
      <c r="F206" s="10"/>
      <c r="G206" s="109"/>
    </row>
    <row r="207" s="87" customFormat="1" ht="20" customHeight="1" spans="1:7">
      <c r="A207" s="111">
        <v>2146901</v>
      </c>
      <c r="B207" s="113" t="s">
        <v>1697</v>
      </c>
      <c r="C207" s="107"/>
      <c r="D207" s="10"/>
      <c r="E207" s="108"/>
      <c r="F207" s="110"/>
      <c r="G207" s="109"/>
    </row>
    <row r="208" s="87" customFormat="1" ht="20" customHeight="1" spans="1:7">
      <c r="A208" s="111">
        <v>2146902</v>
      </c>
      <c r="B208" s="113" t="s">
        <v>833</v>
      </c>
      <c r="C208" s="107"/>
      <c r="D208" s="10"/>
      <c r="E208" s="108"/>
      <c r="F208" s="110"/>
      <c r="G208" s="109"/>
    </row>
    <row r="209" s="87" customFormat="1" ht="20" customHeight="1" spans="1:7">
      <c r="A209" s="111">
        <v>2146903</v>
      </c>
      <c r="B209" s="113" t="s">
        <v>1698</v>
      </c>
      <c r="C209" s="107"/>
      <c r="D209" s="10"/>
      <c r="E209" s="108"/>
      <c r="F209" s="110"/>
      <c r="G209" s="109"/>
    </row>
    <row r="210" s="87" customFormat="1" ht="20" customHeight="1" spans="1:7">
      <c r="A210" s="111">
        <v>2146904</v>
      </c>
      <c r="B210" s="113" t="s">
        <v>1699</v>
      </c>
      <c r="C210" s="107"/>
      <c r="D210" s="10"/>
      <c r="E210" s="108"/>
      <c r="F210" s="110"/>
      <c r="G210" s="109"/>
    </row>
    <row r="211" s="87" customFormat="1" ht="20" customHeight="1" spans="1:7">
      <c r="A211" s="111">
        <v>2146906</v>
      </c>
      <c r="B211" s="113" t="s">
        <v>1700</v>
      </c>
      <c r="C211" s="107"/>
      <c r="D211" s="10"/>
      <c r="E211" s="108"/>
      <c r="F211" s="110"/>
      <c r="G211" s="109"/>
    </row>
    <row r="212" s="87" customFormat="1" ht="20" customHeight="1" spans="1:7">
      <c r="A212" s="111">
        <v>2146907</v>
      </c>
      <c r="B212" s="113" t="s">
        <v>1701</v>
      </c>
      <c r="C212" s="107"/>
      <c r="D212" s="10"/>
      <c r="E212" s="108"/>
      <c r="F212" s="110"/>
      <c r="G212" s="109"/>
    </row>
    <row r="213" s="87" customFormat="1" ht="20" customHeight="1" spans="1:7">
      <c r="A213" s="111">
        <v>2146908</v>
      </c>
      <c r="B213" s="113" t="s">
        <v>1702</v>
      </c>
      <c r="C213" s="107"/>
      <c r="D213" s="10"/>
      <c r="E213" s="108"/>
      <c r="F213" s="110"/>
      <c r="G213" s="109"/>
    </row>
    <row r="214" s="87" customFormat="1" ht="20" customHeight="1" spans="1:7">
      <c r="A214" s="82">
        <v>2146909</v>
      </c>
      <c r="B214" s="12" t="s">
        <v>1703</v>
      </c>
      <c r="C214" s="107"/>
      <c r="D214" s="10"/>
      <c r="E214" s="108"/>
      <c r="F214" s="110"/>
      <c r="G214" s="109"/>
    </row>
    <row r="215" s="87" customFormat="1" ht="20" customHeight="1" spans="1:7">
      <c r="A215" s="111">
        <v>2146999</v>
      </c>
      <c r="B215" s="113" t="s">
        <v>1704</v>
      </c>
      <c r="C215" s="107"/>
      <c r="D215" s="10"/>
      <c r="E215" s="108"/>
      <c r="F215" s="110"/>
      <c r="G215" s="109"/>
    </row>
    <row r="216" s="87" customFormat="1" ht="30" customHeight="1" spans="1:7">
      <c r="A216" s="111">
        <v>21470</v>
      </c>
      <c r="B216" s="112" t="s">
        <v>1705</v>
      </c>
      <c r="C216" s="107"/>
      <c r="D216" s="10"/>
      <c r="E216" s="108"/>
      <c r="F216" s="10"/>
      <c r="G216" s="109"/>
    </row>
    <row r="217" s="87" customFormat="1" ht="20" customHeight="1" spans="1:7">
      <c r="A217" s="111">
        <v>2147001</v>
      </c>
      <c r="B217" s="113" t="s">
        <v>1706</v>
      </c>
      <c r="C217" s="107"/>
      <c r="D217" s="10"/>
      <c r="E217" s="108"/>
      <c r="F217" s="110"/>
      <c r="G217" s="109"/>
    </row>
    <row r="218" s="87" customFormat="1" ht="25" customHeight="1" spans="1:7">
      <c r="A218" s="111">
        <v>2147099</v>
      </c>
      <c r="B218" s="113" t="s">
        <v>1707</v>
      </c>
      <c r="C218" s="107"/>
      <c r="D218" s="10"/>
      <c r="E218" s="108"/>
      <c r="F218" s="110"/>
      <c r="G218" s="109"/>
    </row>
    <row r="219" s="87" customFormat="1" ht="20" customHeight="1" spans="1:7">
      <c r="A219" s="111">
        <v>21471</v>
      </c>
      <c r="B219" s="112" t="s">
        <v>1708</v>
      </c>
      <c r="C219" s="107"/>
      <c r="D219" s="10"/>
      <c r="E219" s="108"/>
      <c r="F219" s="10"/>
      <c r="G219" s="109"/>
    </row>
    <row r="220" s="87" customFormat="1" ht="20" customHeight="1" spans="1:7">
      <c r="A220" s="111">
        <v>2147101</v>
      </c>
      <c r="B220" s="113" t="s">
        <v>1706</v>
      </c>
      <c r="C220" s="107"/>
      <c r="D220" s="10"/>
      <c r="E220" s="108"/>
      <c r="F220" s="110"/>
      <c r="G220" s="109"/>
    </row>
    <row r="221" s="87" customFormat="1" ht="20" customHeight="1" spans="1:7">
      <c r="A221" s="111">
        <v>2147199</v>
      </c>
      <c r="B221" s="113" t="s">
        <v>1709</v>
      </c>
      <c r="C221" s="107"/>
      <c r="D221" s="10"/>
      <c r="E221" s="108"/>
      <c r="F221" s="110"/>
      <c r="G221" s="109"/>
    </row>
    <row r="222" s="87" customFormat="1" ht="20" customHeight="1" spans="1:7">
      <c r="A222" s="111">
        <v>21472</v>
      </c>
      <c r="B222" s="112" t="s">
        <v>1710</v>
      </c>
      <c r="C222" s="107"/>
      <c r="D222" s="10"/>
      <c r="E222" s="108"/>
      <c r="F222" s="110"/>
      <c r="G222" s="109"/>
    </row>
    <row r="223" s="87" customFormat="1" ht="20" customHeight="1" spans="1:7">
      <c r="A223" s="82">
        <v>21498</v>
      </c>
      <c r="B223" s="9" t="s">
        <v>1531</v>
      </c>
      <c r="C223" s="107"/>
      <c r="D223" s="10"/>
      <c r="E223" s="108"/>
      <c r="F223" s="10"/>
      <c r="G223" s="109"/>
    </row>
    <row r="224" s="87" customFormat="1" ht="20" customHeight="1" spans="1:7">
      <c r="A224" s="82">
        <v>2149801</v>
      </c>
      <c r="B224" s="12" t="s">
        <v>1711</v>
      </c>
      <c r="C224" s="107"/>
      <c r="D224" s="10"/>
      <c r="E224" s="108"/>
      <c r="F224" s="110"/>
      <c r="G224" s="109"/>
    </row>
    <row r="225" s="87" customFormat="1" ht="20" customHeight="1" spans="1:7">
      <c r="A225" s="82">
        <v>2149802</v>
      </c>
      <c r="B225" s="12" t="s">
        <v>1712</v>
      </c>
      <c r="C225" s="107"/>
      <c r="D225" s="10"/>
      <c r="E225" s="108"/>
      <c r="F225" s="110"/>
      <c r="G225" s="109"/>
    </row>
    <row r="226" s="87" customFormat="1" ht="20" customHeight="1" spans="1:7">
      <c r="A226" s="82">
        <v>2149803</v>
      </c>
      <c r="B226" s="12" t="s">
        <v>1713</v>
      </c>
      <c r="C226" s="107"/>
      <c r="D226" s="10"/>
      <c r="E226" s="108"/>
      <c r="F226" s="110"/>
      <c r="G226" s="109"/>
    </row>
    <row r="227" s="87" customFormat="1" ht="20" customHeight="1" spans="1:7">
      <c r="A227" s="82">
        <v>2149804</v>
      </c>
      <c r="B227" s="12" t="s">
        <v>1714</v>
      </c>
      <c r="C227" s="107"/>
      <c r="D227" s="10"/>
      <c r="E227" s="108"/>
      <c r="F227" s="110"/>
      <c r="G227" s="109"/>
    </row>
    <row r="228" s="87" customFormat="1" ht="20" customHeight="1" spans="1:7">
      <c r="A228" s="82">
        <v>2149899</v>
      </c>
      <c r="B228" s="12" t="s">
        <v>1715</v>
      </c>
      <c r="C228" s="107"/>
      <c r="D228" s="10"/>
      <c r="E228" s="108"/>
      <c r="F228" s="110"/>
      <c r="G228" s="109"/>
    </row>
    <row r="229" s="87" customFormat="1" ht="20" customHeight="1" spans="1:7">
      <c r="A229" s="111">
        <v>215</v>
      </c>
      <c r="B229" s="112" t="s">
        <v>844</v>
      </c>
      <c r="C229" s="10">
        <f>C230+C234</f>
        <v>1742</v>
      </c>
      <c r="D229" s="10">
        <f>D230+D234</f>
        <v>1742</v>
      </c>
      <c r="E229" s="105">
        <f>D229/C229*100</f>
        <v>100</v>
      </c>
      <c r="F229" s="10">
        <v>1722</v>
      </c>
      <c r="G229" s="106">
        <f>(D229-F229)/F229*100</f>
        <v>1.16144018583043</v>
      </c>
    </row>
    <row r="230" s="87" customFormat="1" ht="20" customHeight="1" spans="1:7">
      <c r="A230" s="111">
        <v>21562</v>
      </c>
      <c r="B230" s="112" t="s">
        <v>1716</v>
      </c>
      <c r="C230" s="107"/>
      <c r="D230" s="10"/>
      <c r="E230" s="108"/>
      <c r="F230" s="10"/>
      <c r="G230" s="109"/>
    </row>
    <row r="231" s="87" customFormat="1" ht="20" customHeight="1" spans="1:7">
      <c r="A231" s="111">
        <v>2156201</v>
      </c>
      <c r="B231" s="113" t="s">
        <v>1717</v>
      </c>
      <c r="C231" s="107"/>
      <c r="D231" s="10"/>
      <c r="E231" s="108"/>
      <c r="F231" s="110"/>
      <c r="G231" s="109"/>
    </row>
    <row r="232" s="87" customFormat="1" ht="20" customHeight="1" spans="1:7">
      <c r="A232" s="111">
        <v>2156202</v>
      </c>
      <c r="B232" s="113" t="s">
        <v>1718</v>
      </c>
      <c r="C232" s="107"/>
      <c r="D232" s="10"/>
      <c r="E232" s="108"/>
      <c r="F232" s="110"/>
      <c r="G232" s="109"/>
    </row>
    <row r="233" s="87" customFormat="1" ht="20" customHeight="1" spans="1:7">
      <c r="A233" s="111">
        <v>2156299</v>
      </c>
      <c r="B233" s="113" t="s">
        <v>1719</v>
      </c>
      <c r="C233" s="107"/>
      <c r="D233" s="10"/>
      <c r="E233" s="108"/>
      <c r="F233" s="110"/>
      <c r="G233" s="109"/>
    </row>
    <row r="234" s="87" customFormat="1" ht="20" customHeight="1" spans="1:7">
      <c r="A234" s="82">
        <v>21598</v>
      </c>
      <c r="B234" s="9" t="s">
        <v>1531</v>
      </c>
      <c r="C234" s="10">
        <f>SUM(C235:C238)</f>
        <v>1742</v>
      </c>
      <c r="D234" s="10">
        <f>SUM(D235:D238)</f>
        <v>1742</v>
      </c>
      <c r="E234" s="105">
        <f>D234/C234*100</f>
        <v>100</v>
      </c>
      <c r="F234" s="10">
        <v>1722</v>
      </c>
      <c r="G234" s="106">
        <f>(D234-F234)/F234*100</f>
        <v>1.16144018583043</v>
      </c>
    </row>
    <row r="235" s="87" customFormat="1" ht="20" customHeight="1" spans="1:7">
      <c r="A235" s="82">
        <v>2159801</v>
      </c>
      <c r="B235" s="12" t="s">
        <v>1720</v>
      </c>
      <c r="C235" s="107"/>
      <c r="D235" s="10"/>
      <c r="E235" s="108"/>
      <c r="F235" s="110"/>
      <c r="G235" s="109"/>
    </row>
    <row r="236" s="87" customFormat="1" ht="20" customHeight="1" spans="1:7">
      <c r="A236" s="82">
        <v>2159802</v>
      </c>
      <c r="B236" s="12" t="s">
        <v>1721</v>
      </c>
      <c r="C236" s="110">
        <v>1742</v>
      </c>
      <c r="D236" s="10">
        <v>1742</v>
      </c>
      <c r="E236" s="105">
        <f>D236/C236*100</f>
        <v>100</v>
      </c>
      <c r="F236" s="10">
        <v>1722</v>
      </c>
      <c r="G236" s="106">
        <f>(D236-F236)/F236*100</f>
        <v>1.16144018583043</v>
      </c>
    </row>
    <row r="237" s="87" customFormat="1" ht="20" customHeight="1" spans="1:7">
      <c r="A237" s="82">
        <v>2159803</v>
      </c>
      <c r="B237" s="12" t="s">
        <v>1722</v>
      </c>
      <c r="C237" s="107"/>
      <c r="D237" s="10"/>
      <c r="E237" s="108"/>
      <c r="F237" s="110"/>
      <c r="G237" s="109"/>
    </row>
    <row r="238" s="87" customFormat="1" ht="20" customHeight="1" spans="1:7">
      <c r="A238" s="82">
        <v>2159899</v>
      </c>
      <c r="B238" s="12" t="s">
        <v>1723</v>
      </c>
      <c r="C238" s="107"/>
      <c r="D238" s="10"/>
      <c r="E238" s="108"/>
      <c r="F238" s="110"/>
      <c r="G238" s="109"/>
    </row>
    <row r="239" s="87" customFormat="1" ht="20" customHeight="1" spans="1:7">
      <c r="A239" s="111">
        <v>217</v>
      </c>
      <c r="B239" s="112" t="s">
        <v>904</v>
      </c>
      <c r="C239" s="107"/>
      <c r="D239" s="10"/>
      <c r="E239" s="108"/>
      <c r="F239" s="10"/>
      <c r="G239" s="109"/>
    </row>
    <row r="240" s="87" customFormat="1" ht="20" customHeight="1" spans="1:7">
      <c r="A240" s="111">
        <v>21704</v>
      </c>
      <c r="B240" s="112" t="s">
        <v>924</v>
      </c>
      <c r="C240" s="107"/>
      <c r="D240" s="10"/>
      <c r="E240" s="108"/>
      <c r="F240" s="10"/>
      <c r="G240" s="109"/>
    </row>
    <row r="241" s="87" customFormat="1" ht="20" customHeight="1" spans="1:7">
      <c r="A241" s="111">
        <v>2170402</v>
      </c>
      <c r="B241" s="113" t="s">
        <v>1724</v>
      </c>
      <c r="C241" s="107"/>
      <c r="D241" s="10"/>
      <c r="E241" s="108"/>
      <c r="F241" s="110"/>
      <c r="G241" s="109"/>
    </row>
    <row r="242" s="87" customFormat="1" ht="20" customHeight="1" spans="1:7">
      <c r="A242" s="111">
        <v>2170403</v>
      </c>
      <c r="B242" s="113" t="s">
        <v>1725</v>
      </c>
      <c r="C242" s="107"/>
      <c r="D242" s="10"/>
      <c r="E242" s="108"/>
      <c r="F242" s="110"/>
      <c r="G242" s="109"/>
    </row>
    <row r="243" s="87" customFormat="1" ht="20" customHeight="1" spans="1:7">
      <c r="A243" s="82">
        <v>2170404</v>
      </c>
      <c r="B243" s="14" t="s">
        <v>1726</v>
      </c>
      <c r="C243" s="118"/>
      <c r="D243" s="10"/>
      <c r="E243" s="119"/>
      <c r="F243" s="120"/>
      <c r="G243" s="119"/>
    </row>
    <row r="244" s="87" customFormat="1" ht="20" customHeight="1" spans="1:7">
      <c r="A244" s="82">
        <v>220</v>
      </c>
      <c r="B244" s="9" t="s">
        <v>939</v>
      </c>
      <c r="C244" s="121"/>
      <c r="D244" s="10"/>
      <c r="E244" s="122"/>
      <c r="F244" s="15"/>
      <c r="G244" s="123"/>
    </row>
    <row r="245" s="87" customFormat="1" ht="20" customHeight="1" spans="1:7">
      <c r="A245" s="82">
        <v>22006</v>
      </c>
      <c r="B245" s="9" t="s">
        <v>1727</v>
      </c>
      <c r="C245" s="107"/>
      <c r="D245" s="10"/>
      <c r="E245" s="108"/>
      <c r="F245" s="10"/>
      <c r="G245" s="109"/>
    </row>
    <row r="246" s="87" customFormat="1" ht="20" customHeight="1" spans="1:7">
      <c r="A246" s="82">
        <v>2200601</v>
      </c>
      <c r="B246" s="12" t="s">
        <v>1728</v>
      </c>
      <c r="C246" s="107"/>
      <c r="D246" s="10"/>
      <c r="E246" s="108"/>
      <c r="F246" s="110"/>
      <c r="G246" s="109"/>
    </row>
    <row r="247" s="87" customFormat="1" ht="20" customHeight="1" spans="1:7">
      <c r="A247" s="82">
        <v>2200602</v>
      </c>
      <c r="B247" s="12" t="s">
        <v>1729</v>
      </c>
      <c r="C247" s="107"/>
      <c r="D247" s="10"/>
      <c r="E247" s="108"/>
      <c r="F247" s="110"/>
      <c r="G247" s="109"/>
    </row>
    <row r="248" s="87" customFormat="1" ht="20" customHeight="1" spans="1:7">
      <c r="A248" s="82">
        <v>221</v>
      </c>
      <c r="B248" s="9" t="s">
        <v>979</v>
      </c>
      <c r="C248" s="107"/>
      <c r="D248" s="10"/>
      <c r="E248" s="108"/>
      <c r="F248" s="10"/>
      <c r="G248" s="109"/>
    </row>
    <row r="249" s="87" customFormat="1" ht="20" customHeight="1" spans="1:7">
      <c r="A249" s="82">
        <v>22198</v>
      </c>
      <c r="B249" s="9" t="s">
        <v>1531</v>
      </c>
      <c r="C249" s="107"/>
      <c r="D249" s="10"/>
      <c r="E249" s="108"/>
      <c r="F249" s="10"/>
      <c r="G249" s="109"/>
    </row>
    <row r="250" s="87" customFormat="1" ht="20" customHeight="1" spans="1:7">
      <c r="A250" s="82">
        <v>2219801</v>
      </c>
      <c r="B250" s="12" t="s">
        <v>990</v>
      </c>
      <c r="C250" s="107"/>
      <c r="D250" s="10"/>
      <c r="E250" s="108"/>
      <c r="F250" s="110"/>
      <c r="G250" s="109"/>
    </row>
    <row r="251" s="87" customFormat="1" ht="20" customHeight="1" spans="1:7">
      <c r="A251" s="82">
        <v>2219899</v>
      </c>
      <c r="B251" s="12" t="s">
        <v>1730</v>
      </c>
      <c r="C251" s="107"/>
      <c r="D251" s="10"/>
      <c r="E251" s="108"/>
      <c r="F251" s="110"/>
      <c r="G251" s="109"/>
    </row>
    <row r="252" s="87" customFormat="1" ht="20" customHeight="1" spans="1:7">
      <c r="A252" s="82">
        <v>222</v>
      </c>
      <c r="B252" s="9" t="s">
        <v>1003</v>
      </c>
      <c r="C252" s="107"/>
      <c r="D252" s="10"/>
      <c r="E252" s="108"/>
      <c r="F252" s="10"/>
      <c r="G252" s="109"/>
    </row>
    <row r="253" s="87" customFormat="1" ht="20" customHeight="1" spans="1:7">
      <c r="A253" s="82">
        <v>22298</v>
      </c>
      <c r="B253" s="9" t="s">
        <v>1531</v>
      </c>
      <c r="C253" s="107"/>
      <c r="D253" s="10"/>
      <c r="E253" s="108"/>
      <c r="F253" s="10"/>
      <c r="G253" s="109"/>
    </row>
    <row r="254" s="87" customFormat="1" ht="20" customHeight="1" spans="1:7">
      <c r="A254" s="82">
        <v>2229801</v>
      </c>
      <c r="B254" s="12" t="s">
        <v>1014</v>
      </c>
      <c r="C254" s="107"/>
      <c r="D254" s="10"/>
      <c r="E254" s="108"/>
      <c r="F254" s="110"/>
      <c r="G254" s="109"/>
    </row>
    <row r="255" s="87" customFormat="1" ht="20" customHeight="1" spans="1:7">
      <c r="A255" s="82">
        <v>2229899</v>
      </c>
      <c r="B255" s="12" t="s">
        <v>1731</v>
      </c>
      <c r="C255" s="107"/>
      <c r="D255" s="10"/>
      <c r="E255" s="108"/>
      <c r="F255" s="110"/>
      <c r="G255" s="109"/>
    </row>
    <row r="256" s="87" customFormat="1" ht="20" customHeight="1" spans="1:7">
      <c r="A256" s="82">
        <v>224</v>
      </c>
      <c r="B256" s="9" t="s">
        <v>1044</v>
      </c>
      <c r="C256" s="107"/>
      <c r="D256" s="10"/>
      <c r="E256" s="108"/>
      <c r="F256" s="10"/>
      <c r="G256" s="109"/>
    </row>
    <row r="257" s="87" customFormat="1" ht="20" customHeight="1" spans="1:7">
      <c r="A257" s="82">
        <v>22498</v>
      </c>
      <c r="B257" s="9" t="s">
        <v>1531</v>
      </c>
      <c r="C257" s="107"/>
      <c r="D257" s="10"/>
      <c r="E257" s="108"/>
      <c r="F257" s="10"/>
      <c r="G257" s="109"/>
    </row>
    <row r="258" s="87" customFormat="1" ht="20" customHeight="1" spans="1:7">
      <c r="A258" s="82">
        <v>2249801</v>
      </c>
      <c r="B258" s="12" t="s">
        <v>1732</v>
      </c>
      <c r="C258" s="107"/>
      <c r="D258" s="10"/>
      <c r="E258" s="108"/>
      <c r="F258" s="110"/>
      <c r="G258" s="109"/>
    </row>
    <row r="259" s="87" customFormat="1" ht="27" customHeight="1" spans="1:7">
      <c r="A259" s="82">
        <v>2249802</v>
      </c>
      <c r="B259" s="12" t="s">
        <v>1733</v>
      </c>
      <c r="C259" s="107"/>
      <c r="D259" s="10"/>
      <c r="E259" s="108"/>
      <c r="F259" s="110"/>
      <c r="G259" s="109"/>
    </row>
    <row r="260" s="87" customFormat="1" ht="20" customHeight="1" spans="1:7">
      <c r="A260" s="82">
        <v>2249899</v>
      </c>
      <c r="B260" s="12" t="s">
        <v>1734</v>
      </c>
      <c r="C260" s="107"/>
      <c r="D260" s="10"/>
      <c r="E260" s="108"/>
      <c r="F260" s="110"/>
      <c r="G260" s="109"/>
    </row>
    <row r="261" s="87" customFormat="1" ht="14" customHeight="1" spans="1:7">
      <c r="A261" s="111">
        <v>229</v>
      </c>
      <c r="B261" s="112" t="s">
        <v>1165</v>
      </c>
      <c r="C261" s="10">
        <f>SUM(C262,C266,C275,C277,C281,C293)</f>
        <v>52251.704706</v>
      </c>
      <c r="D261" s="10">
        <f>SUM(D262,D266,D275,D277,D279,D281,D293)</f>
        <v>43745</v>
      </c>
      <c r="E261" s="105">
        <f>D261/C261*100</f>
        <v>83.7197566015044</v>
      </c>
      <c r="F261" s="10">
        <v>14607</v>
      </c>
      <c r="G261" s="106">
        <f>(D261-F261)/F261*100</f>
        <v>199.479701512973</v>
      </c>
    </row>
    <row r="262" s="87" customFormat="1" ht="20" customHeight="1" spans="1:7">
      <c r="A262" s="111">
        <v>22904</v>
      </c>
      <c r="B262" s="112" t="s">
        <v>1735</v>
      </c>
      <c r="C262" s="10">
        <f>SUM(C263:C265)</f>
        <v>50612</v>
      </c>
      <c r="D262" s="10">
        <f>SUM(D263:D265)</f>
        <v>43226</v>
      </c>
      <c r="E262" s="105">
        <f>D262/C262*100</f>
        <v>85.4066229352723</v>
      </c>
      <c r="F262" s="10">
        <v>13863</v>
      </c>
      <c r="G262" s="106">
        <f>(D262-F262)/F262*100</f>
        <v>211.808410877876</v>
      </c>
    </row>
    <row r="263" s="87" customFormat="1" ht="20" customHeight="1" spans="1:7">
      <c r="A263" s="111">
        <v>2290401</v>
      </c>
      <c r="B263" s="113" t="s">
        <v>1736</v>
      </c>
      <c r="C263" s="107"/>
      <c r="D263" s="10"/>
      <c r="E263" s="108"/>
      <c r="F263" s="110"/>
      <c r="G263" s="109"/>
    </row>
    <row r="264" s="87" customFormat="1" ht="29" customHeight="1" spans="1:7">
      <c r="A264" s="111">
        <v>2290402</v>
      </c>
      <c r="B264" s="113" t="s">
        <v>1737</v>
      </c>
      <c r="C264" s="110">
        <v>23296</v>
      </c>
      <c r="D264" s="10">
        <v>15910</v>
      </c>
      <c r="E264" s="105">
        <f>D264/C264*100</f>
        <v>68.2949862637363</v>
      </c>
      <c r="F264" s="10">
        <v>10863</v>
      </c>
      <c r="G264" s="106">
        <f>(D264-F264)/F264*100</f>
        <v>46.46046211912</v>
      </c>
    </row>
    <row r="265" s="87" customFormat="1" ht="20" customHeight="1" spans="1:7">
      <c r="A265" s="111">
        <v>2290403</v>
      </c>
      <c r="B265" s="113" t="s">
        <v>1738</v>
      </c>
      <c r="C265" s="110">
        <v>27316</v>
      </c>
      <c r="D265" s="10">
        <v>27316</v>
      </c>
      <c r="E265" s="105">
        <f>D265/C265*100</f>
        <v>100</v>
      </c>
      <c r="F265" s="10">
        <v>3000</v>
      </c>
      <c r="G265" s="106">
        <f>(D265-F265)/F265*100</f>
        <v>810.533333333333</v>
      </c>
    </row>
    <row r="266" s="87" customFormat="1" ht="20" customHeight="1" spans="1:7">
      <c r="A266" s="111">
        <v>22908</v>
      </c>
      <c r="B266" s="112" t="s">
        <v>1739</v>
      </c>
      <c r="C266" s="107"/>
      <c r="D266" s="10"/>
      <c r="E266" s="108"/>
      <c r="F266" s="10"/>
      <c r="G266" s="109"/>
    </row>
    <row r="267" s="87" customFormat="1" ht="20" customHeight="1" spans="1:7">
      <c r="A267" s="111">
        <v>2290802</v>
      </c>
      <c r="B267" s="113" t="s">
        <v>1740</v>
      </c>
      <c r="C267" s="107"/>
      <c r="D267" s="10"/>
      <c r="E267" s="108"/>
      <c r="F267" s="110"/>
      <c r="G267" s="109"/>
    </row>
    <row r="268" s="87" customFormat="1" ht="20" customHeight="1" spans="1:7">
      <c r="A268" s="111">
        <v>2290803</v>
      </c>
      <c r="B268" s="113" t="s">
        <v>1741</v>
      </c>
      <c r="C268" s="107"/>
      <c r="D268" s="10"/>
      <c r="E268" s="108"/>
      <c r="F268" s="110"/>
      <c r="G268" s="109"/>
    </row>
    <row r="269" s="87" customFormat="1" ht="20" customHeight="1" spans="1:7">
      <c r="A269" s="111">
        <v>2290804</v>
      </c>
      <c r="B269" s="113" t="s">
        <v>1742</v>
      </c>
      <c r="C269" s="107"/>
      <c r="D269" s="10"/>
      <c r="E269" s="108"/>
      <c r="F269" s="110"/>
      <c r="G269" s="109"/>
    </row>
    <row r="270" s="87" customFormat="1" ht="20" customHeight="1" spans="1:7">
      <c r="A270" s="111">
        <v>2290805</v>
      </c>
      <c r="B270" s="113" t="s">
        <v>1743</v>
      </c>
      <c r="C270" s="107"/>
      <c r="D270" s="10"/>
      <c r="E270" s="108"/>
      <c r="F270" s="110"/>
      <c r="G270" s="109"/>
    </row>
    <row r="271" s="87" customFormat="1" ht="20" customHeight="1" spans="1:7">
      <c r="A271" s="111">
        <v>2290806</v>
      </c>
      <c r="B271" s="113" t="s">
        <v>1744</v>
      </c>
      <c r="C271" s="107"/>
      <c r="D271" s="10"/>
      <c r="E271" s="108"/>
      <c r="F271" s="110"/>
      <c r="G271" s="109"/>
    </row>
    <row r="272" s="87" customFormat="1" ht="20" customHeight="1" spans="1:7">
      <c r="A272" s="111">
        <v>2290807</v>
      </c>
      <c r="B272" s="113" t="s">
        <v>1745</v>
      </c>
      <c r="C272" s="107"/>
      <c r="D272" s="10"/>
      <c r="E272" s="108"/>
      <c r="F272" s="110"/>
      <c r="G272" s="109"/>
    </row>
    <row r="273" s="87" customFormat="1" ht="20" customHeight="1" spans="1:7">
      <c r="A273" s="111">
        <v>2290808</v>
      </c>
      <c r="B273" s="113" t="s">
        <v>1746</v>
      </c>
      <c r="C273" s="107"/>
      <c r="D273" s="10"/>
      <c r="E273" s="108"/>
      <c r="F273" s="110"/>
      <c r="G273" s="109"/>
    </row>
    <row r="274" s="87" customFormat="1" ht="20" customHeight="1" spans="1:7">
      <c r="A274" s="111">
        <v>2290899</v>
      </c>
      <c r="B274" s="113" t="s">
        <v>1747</v>
      </c>
      <c r="C274" s="107"/>
      <c r="D274" s="10"/>
      <c r="E274" s="108"/>
      <c r="F274" s="110"/>
      <c r="G274" s="109"/>
    </row>
    <row r="275" s="87" customFormat="1" ht="20" customHeight="1" spans="1:7">
      <c r="A275" s="82">
        <v>22909</v>
      </c>
      <c r="B275" s="9" t="s">
        <v>1748</v>
      </c>
      <c r="C275" s="107"/>
      <c r="D275" s="10"/>
      <c r="E275" s="108"/>
      <c r="F275" s="10"/>
      <c r="G275" s="109"/>
    </row>
    <row r="276" ht="20" customHeight="1" spans="1:7">
      <c r="A276" s="82">
        <v>2290901</v>
      </c>
      <c r="B276" s="12" t="s">
        <v>1749</v>
      </c>
      <c r="C276" s="107"/>
      <c r="D276" s="10"/>
      <c r="E276" s="108"/>
      <c r="F276" s="110"/>
      <c r="G276" s="109"/>
    </row>
    <row r="277" ht="20" customHeight="1" spans="1:7">
      <c r="A277" s="82">
        <v>22910</v>
      </c>
      <c r="B277" s="9" t="s">
        <v>1750</v>
      </c>
      <c r="C277" s="107"/>
      <c r="D277" s="10"/>
      <c r="E277" s="108"/>
      <c r="F277" s="10"/>
      <c r="G277" s="109"/>
    </row>
    <row r="278" ht="20" customHeight="1" spans="1:7">
      <c r="A278" s="82">
        <v>2291001</v>
      </c>
      <c r="B278" s="12" t="s">
        <v>1751</v>
      </c>
      <c r="C278" s="107"/>
      <c r="D278" s="10"/>
      <c r="E278" s="108"/>
      <c r="F278" s="110"/>
      <c r="G278" s="109"/>
    </row>
    <row r="279" ht="20" customHeight="1" spans="1:7">
      <c r="A279" s="82">
        <v>22911</v>
      </c>
      <c r="B279" s="9" t="s">
        <v>1752</v>
      </c>
      <c r="C279" s="107"/>
      <c r="D279" s="10"/>
      <c r="E279" s="108"/>
      <c r="F279" s="110"/>
      <c r="G279" s="109"/>
    </row>
    <row r="280" ht="20" customHeight="1" spans="1:7">
      <c r="A280" s="82">
        <v>2291101</v>
      </c>
      <c r="B280" s="12" t="s">
        <v>1753</v>
      </c>
      <c r="C280" s="107"/>
      <c r="D280" s="10"/>
      <c r="E280" s="108"/>
      <c r="F280" s="110"/>
      <c r="G280" s="109"/>
    </row>
    <row r="281" ht="20" customHeight="1" spans="1:7">
      <c r="A281" s="111">
        <v>22960</v>
      </c>
      <c r="B281" s="112" t="s">
        <v>1754</v>
      </c>
      <c r="C281" s="10">
        <f>SUM(C282:C292)</f>
        <v>1639.704706</v>
      </c>
      <c r="D281" s="10">
        <f>SUM(D282:D292)</f>
        <v>519</v>
      </c>
      <c r="E281" s="105">
        <f>D281/C281*100</f>
        <v>31.652040644933</v>
      </c>
      <c r="F281" s="10">
        <v>744</v>
      </c>
      <c r="G281" s="106">
        <f>(D281-F281)/F281*100</f>
        <v>-30.241935483871</v>
      </c>
    </row>
    <row r="282" ht="20" customHeight="1" spans="1:7">
      <c r="A282" s="111">
        <v>2296001</v>
      </c>
      <c r="B282" s="113" t="s">
        <v>1755</v>
      </c>
      <c r="C282" s="107"/>
      <c r="D282" s="10"/>
      <c r="E282" s="108"/>
      <c r="F282" s="110"/>
      <c r="G282" s="109"/>
    </row>
    <row r="283" ht="20" customHeight="1" spans="1:7">
      <c r="A283" s="111">
        <v>2296002</v>
      </c>
      <c r="B283" s="113" t="s">
        <v>1756</v>
      </c>
      <c r="C283" s="110">
        <v>948.45954</v>
      </c>
      <c r="D283" s="10">
        <v>251</v>
      </c>
      <c r="E283" s="105">
        <f>D283/C283*100</f>
        <v>26.4639649256941</v>
      </c>
      <c r="F283" s="10">
        <v>156</v>
      </c>
      <c r="G283" s="106">
        <f>(D283-F283)/F283*100</f>
        <v>60.8974358974359</v>
      </c>
    </row>
    <row r="284" ht="20" customHeight="1" spans="1:7">
      <c r="A284" s="111">
        <v>2296003</v>
      </c>
      <c r="B284" s="113" t="s">
        <v>1757</v>
      </c>
      <c r="C284" s="110">
        <v>509.284116</v>
      </c>
      <c r="D284" s="10">
        <v>191</v>
      </c>
      <c r="E284" s="105">
        <f>D284/C284*100</f>
        <v>37.5036240085681</v>
      </c>
      <c r="F284" s="10">
        <v>422</v>
      </c>
      <c r="G284" s="106">
        <f>(D284-F284)/F284*100</f>
        <v>-54.739336492891</v>
      </c>
    </row>
    <row r="285" ht="20" customHeight="1" spans="1:7">
      <c r="A285" s="111">
        <v>2296004</v>
      </c>
      <c r="B285" s="113" t="s">
        <v>1758</v>
      </c>
      <c r="C285" s="107"/>
      <c r="D285" s="10"/>
      <c r="E285" s="108"/>
      <c r="F285" s="110"/>
      <c r="G285" s="109"/>
    </row>
    <row r="286" ht="20" customHeight="1" spans="1:7">
      <c r="A286" s="111">
        <v>2296005</v>
      </c>
      <c r="B286" s="113" t="s">
        <v>1759</v>
      </c>
      <c r="C286" s="107"/>
      <c r="D286" s="10"/>
      <c r="E286" s="108"/>
      <c r="F286" s="110"/>
      <c r="G286" s="109"/>
    </row>
    <row r="287" ht="20" customHeight="1" spans="1:7">
      <c r="A287" s="111">
        <v>2296006</v>
      </c>
      <c r="B287" s="113" t="s">
        <v>1760</v>
      </c>
      <c r="C287" s="110">
        <v>181.96105</v>
      </c>
      <c r="D287" s="10">
        <v>77</v>
      </c>
      <c r="E287" s="105">
        <f>D287/C287*100</f>
        <v>42.3167485569027</v>
      </c>
      <c r="F287" s="10">
        <v>166</v>
      </c>
      <c r="G287" s="106">
        <f>(D287-F287)/F287*100</f>
        <v>-53.6144578313253</v>
      </c>
    </row>
    <row r="288" ht="20" customHeight="1" spans="1:7">
      <c r="A288" s="111">
        <v>2296010</v>
      </c>
      <c r="B288" s="113" t="s">
        <v>1761</v>
      </c>
      <c r="C288" s="107"/>
      <c r="D288" s="10"/>
      <c r="E288" s="108"/>
      <c r="F288" s="110"/>
      <c r="G288" s="109"/>
    </row>
    <row r="289" ht="20" customHeight="1" spans="1:7">
      <c r="A289" s="111">
        <v>2296011</v>
      </c>
      <c r="B289" s="12" t="s">
        <v>1762</v>
      </c>
      <c r="C289" s="107"/>
      <c r="D289" s="10"/>
      <c r="E289" s="108"/>
      <c r="F289" s="110"/>
      <c r="G289" s="109"/>
    </row>
    <row r="290" ht="20" customHeight="1" spans="1:7">
      <c r="A290" s="111">
        <v>2296012</v>
      </c>
      <c r="B290" s="113" t="s">
        <v>1763</v>
      </c>
      <c r="C290" s="107"/>
      <c r="D290" s="10"/>
      <c r="E290" s="108"/>
      <c r="F290" s="110"/>
      <c r="G290" s="109"/>
    </row>
    <row r="291" ht="20" customHeight="1" spans="1:7">
      <c r="A291" s="111">
        <v>2296013</v>
      </c>
      <c r="B291" s="113" t="s">
        <v>1764</v>
      </c>
      <c r="C291" s="107"/>
      <c r="D291" s="10"/>
      <c r="E291" s="108"/>
      <c r="F291" s="110"/>
      <c r="G291" s="109"/>
    </row>
    <row r="292" ht="20" customHeight="1" spans="1:7">
      <c r="A292" s="111">
        <v>2296099</v>
      </c>
      <c r="B292" s="113" t="s">
        <v>1765</v>
      </c>
      <c r="C292" s="107"/>
      <c r="D292" s="10"/>
      <c r="E292" s="108"/>
      <c r="F292" s="110"/>
      <c r="G292" s="109"/>
    </row>
    <row r="293" ht="20" customHeight="1" spans="1:7">
      <c r="A293" s="82">
        <v>22998</v>
      </c>
      <c r="B293" s="9" t="s">
        <v>1766</v>
      </c>
      <c r="C293" s="107"/>
      <c r="D293" s="10"/>
      <c r="E293" s="108"/>
      <c r="F293" s="10"/>
      <c r="G293" s="109"/>
    </row>
    <row r="294" ht="20" customHeight="1" spans="1:7">
      <c r="A294" s="82">
        <v>2299899</v>
      </c>
      <c r="B294" s="12" t="s">
        <v>204</v>
      </c>
      <c r="C294" s="107"/>
      <c r="D294" s="10"/>
      <c r="E294" s="108"/>
      <c r="F294" s="110"/>
      <c r="G294" s="109"/>
    </row>
    <row r="295" ht="21" customHeight="1" spans="1:7">
      <c r="A295" s="111">
        <v>232</v>
      </c>
      <c r="B295" s="112" t="s">
        <v>1082</v>
      </c>
      <c r="C295" s="10">
        <f>C296</f>
        <v>10571</v>
      </c>
      <c r="D295" s="10">
        <f>D296</f>
        <v>10571</v>
      </c>
      <c r="E295" s="105">
        <f>D295/C295*100</f>
        <v>100</v>
      </c>
      <c r="F295" s="10">
        <v>9780</v>
      </c>
      <c r="G295" s="106">
        <f>(D295-F295)/F295*100</f>
        <v>8.0879345603272</v>
      </c>
    </row>
    <row r="296" ht="21" customHeight="1" spans="1:7">
      <c r="A296" s="111">
        <v>23204</v>
      </c>
      <c r="B296" s="112" t="s">
        <v>1767</v>
      </c>
      <c r="C296" s="10">
        <v>10571</v>
      </c>
      <c r="D296" s="10">
        <f>SUM(D297:D311)</f>
        <v>10571</v>
      </c>
      <c r="E296" s="105">
        <f>D296/C296*100</f>
        <v>100</v>
      </c>
      <c r="F296" s="10">
        <v>9780</v>
      </c>
      <c r="G296" s="106">
        <f>(D296-F296)/F296*100</f>
        <v>8.0879345603272</v>
      </c>
    </row>
    <row r="297" ht="25" customHeight="1" spans="1:7">
      <c r="A297" s="111">
        <v>2320401</v>
      </c>
      <c r="B297" s="113" t="s">
        <v>1768</v>
      </c>
      <c r="C297" s="107"/>
      <c r="D297" s="10"/>
      <c r="E297" s="108"/>
      <c r="F297" s="110"/>
      <c r="G297" s="109"/>
    </row>
    <row r="298" ht="21" customHeight="1" spans="1:7">
      <c r="A298" s="111">
        <v>2320405</v>
      </c>
      <c r="B298" s="113" t="s">
        <v>1769</v>
      </c>
      <c r="C298" s="107"/>
      <c r="D298" s="10"/>
      <c r="E298" s="108"/>
      <c r="F298" s="110"/>
      <c r="G298" s="109"/>
    </row>
    <row r="299" ht="21" customHeight="1" spans="1:7">
      <c r="A299" s="111">
        <v>2320411</v>
      </c>
      <c r="B299" s="113" t="s">
        <v>1770</v>
      </c>
      <c r="C299" s="110">
        <v>365</v>
      </c>
      <c r="D299" s="10">
        <v>365</v>
      </c>
      <c r="E299" s="105">
        <f>D299/C299*100</f>
        <v>100</v>
      </c>
      <c r="F299" s="10">
        <v>697</v>
      </c>
      <c r="G299" s="106">
        <f>(D299-F299)/F299*100</f>
        <v>-47.6327116212339</v>
      </c>
    </row>
    <row r="300" ht="21" customHeight="1" spans="1:7">
      <c r="A300" s="111">
        <v>2320413</v>
      </c>
      <c r="B300" s="113" t="s">
        <v>1771</v>
      </c>
      <c r="C300" s="107"/>
      <c r="D300" s="10"/>
      <c r="E300" s="108"/>
      <c r="F300" s="110"/>
      <c r="G300" s="109"/>
    </row>
    <row r="301" ht="21" customHeight="1" spans="1:7">
      <c r="A301" s="111">
        <v>2320414</v>
      </c>
      <c r="B301" s="113" t="s">
        <v>1772</v>
      </c>
      <c r="C301" s="107"/>
      <c r="D301" s="10"/>
      <c r="E301" s="108"/>
      <c r="F301" s="110"/>
      <c r="G301" s="109"/>
    </row>
    <row r="302" ht="21" customHeight="1" spans="1:7">
      <c r="A302" s="111">
        <v>2320416</v>
      </c>
      <c r="B302" s="113" t="s">
        <v>1773</v>
      </c>
      <c r="C302" s="107"/>
      <c r="D302" s="10"/>
      <c r="E302" s="108"/>
      <c r="F302" s="110"/>
      <c r="G302" s="109"/>
    </row>
    <row r="303" ht="21" customHeight="1" spans="1:7">
      <c r="A303" s="111">
        <v>2320417</v>
      </c>
      <c r="B303" s="113" t="s">
        <v>1774</v>
      </c>
      <c r="C303" s="107"/>
      <c r="D303" s="10"/>
      <c r="E303" s="108"/>
      <c r="F303" s="110"/>
      <c r="G303" s="109"/>
    </row>
    <row r="304" ht="21" customHeight="1" spans="1:7">
      <c r="A304" s="111">
        <v>2320418</v>
      </c>
      <c r="B304" s="113" t="s">
        <v>1775</v>
      </c>
      <c r="C304" s="107"/>
      <c r="D304" s="10"/>
      <c r="E304" s="108"/>
      <c r="F304" s="110"/>
      <c r="G304" s="109"/>
    </row>
    <row r="305" ht="21" customHeight="1" spans="1:7">
      <c r="A305" s="111">
        <v>2320419</v>
      </c>
      <c r="B305" s="113" t="s">
        <v>1776</v>
      </c>
      <c r="C305" s="107"/>
      <c r="D305" s="10"/>
      <c r="E305" s="108"/>
      <c r="F305" s="110"/>
      <c r="G305" s="109"/>
    </row>
    <row r="306" ht="21" customHeight="1" spans="1:7">
      <c r="A306" s="111">
        <v>2320420</v>
      </c>
      <c r="B306" s="113" t="s">
        <v>1777</v>
      </c>
      <c r="C306" s="107"/>
      <c r="D306" s="10"/>
      <c r="E306" s="108"/>
      <c r="F306" s="110"/>
      <c r="G306" s="109"/>
    </row>
    <row r="307" ht="21" customHeight="1" spans="1:7">
      <c r="A307" s="111">
        <v>2320431</v>
      </c>
      <c r="B307" s="113" t="s">
        <v>1778</v>
      </c>
      <c r="C307" s="110">
        <v>183</v>
      </c>
      <c r="D307" s="10">
        <v>183</v>
      </c>
      <c r="E307" s="105">
        <f>D307/C307*100</f>
        <v>100</v>
      </c>
      <c r="F307" s="110"/>
      <c r="G307" s="109"/>
    </row>
    <row r="308" ht="21" customHeight="1" spans="1:7">
      <c r="A308" s="111">
        <v>2320432</v>
      </c>
      <c r="B308" s="113" t="s">
        <v>1779</v>
      </c>
      <c r="C308" s="107"/>
      <c r="D308" s="10"/>
      <c r="E308" s="108"/>
      <c r="F308" s="110"/>
      <c r="G308" s="109"/>
    </row>
    <row r="309" ht="21" customHeight="1" spans="1:7">
      <c r="A309" s="111">
        <v>2320433</v>
      </c>
      <c r="B309" s="113" t="s">
        <v>1780</v>
      </c>
      <c r="C309" s="110">
        <v>2784</v>
      </c>
      <c r="D309" s="10">
        <v>2784</v>
      </c>
      <c r="E309" s="105">
        <f>D309/C309*100</f>
        <v>100</v>
      </c>
      <c r="F309" s="10">
        <v>2785</v>
      </c>
      <c r="G309" s="106">
        <f>(D309-F309)/F309*100</f>
        <v>-0.0359066427289048</v>
      </c>
    </row>
    <row r="310" ht="20" customHeight="1" spans="1:7">
      <c r="A310" s="111">
        <v>2320498</v>
      </c>
      <c r="B310" s="113" t="s">
        <v>1781</v>
      </c>
      <c r="C310" s="110">
        <v>6614</v>
      </c>
      <c r="D310" s="10">
        <v>6614</v>
      </c>
      <c r="E310" s="105">
        <f>D310/C310*100</f>
        <v>100</v>
      </c>
      <c r="F310" s="10">
        <v>6298</v>
      </c>
      <c r="G310" s="106">
        <f>(D310-F310)/F310*100</f>
        <v>5.01746586217847</v>
      </c>
    </row>
    <row r="311" ht="20" customHeight="1" spans="1:7">
      <c r="A311" s="111">
        <v>2320499</v>
      </c>
      <c r="B311" s="113" t="s">
        <v>1782</v>
      </c>
      <c r="C311" s="110">
        <v>625</v>
      </c>
      <c r="D311" s="10">
        <v>625</v>
      </c>
      <c r="E311" s="105">
        <f>D311/C311*100</f>
        <v>100</v>
      </c>
      <c r="F311" s="110"/>
      <c r="G311" s="109"/>
    </row>
    <row r="312" ht="20" customHeight="1" spans="1:7">
      <c r="A312" s="111">
        <v>233</v>
      </c>
      <c r="B312" s="112" t="s">
        <v>1095</v>
      </c>
      <c r="C312" s="10">
        <f>C313</f>
        <v>45</v>
      </c>
      <c r="D312" s="10">
        <f>D313</f>
        <v>45</v>
      </c>
      <c r="E312" s="105">
        <f>D312/C312*100</f>
        <v>100</v>
      </c>
      <c r="F312" s="10">
        <v>37</v>
      </c>
      <c r="G312" s="106">
        <f>(D312-F312)/F312*100</f>
        <v>21.6216216216216</v>
      </c>
    </row>
    <row r="313" ht="20" customHeight="1" spans="1:7">
      <c r="A313" s="111">
        <v>23304</v>
      </c>
      <c r="B313" s="112" t="s">
        <v>1783</v>
      </c>
      <c r="C313" s="10">
        <f>SUM(C314:C328)</f>
        <v>45</v>
      </c>
      <c r="D313" s="10">
        <f>SUM(D314:D328)</f>
        <v>45</v>
      </c>
      <c r="E313" s="105">
        <f>D313/C313*100</f>
        <v>100</v>
      </c>
      <c r="F313" s="10">
        <v>37</v>
      </c>
      <c r="G313" s="106">
        <f>(D313-F313)/F313*100</f>
        <v>21.6216216216216</v>
      </c>
    </row>
    <row r="314" ht="42" customHeight="1" spans="1:7">
      <c r="A314" s="111">
        <v>2330401</v>
      </c>
      <c r="B314" s="113" t="s">
        <v>1784</v>
      </c>
      <c r="C314" s="107"/>
      <c r="D314" s="10"/>
      <c r="E314" s="108"/>
      <c r="F314" s="110"/>
      <c r="G314" s="109"/>
    </row>
    <row r="315" ht="20" customHeight="1" spans="1:7">
      <c r="A315" s="111">
        <v>2330405</v>
      </c>
      <c r="B315" s="113" t="s">
        <v>1785</v>
      </c>
      <c r="C315" s="107"/>
      <c r="D315" s="10"/>
      <c r="E315" s="108"/>
      <c r="F315" s="110"/>
      <c r="G315" s="109"/>
    </row>
    <row r="316" ht="20" customHeight="1" spans="1:7">
      <c r="A316" s="111">
        <v>2330411</v>
      </c>
      <c r="B316" s="113" t="s">
        <v>1786</v>
      </c>
      <c r="C316" s="107"/>
      <c r="D316" s="10"/>
      <c r="E316" s="115"/>
      <c r="F316" s="10"/>
      <c r="G316" s="109"/>
    </row>
    <row r="317" ht="20" customHeight="1" spans="1:7">
      <c r="A317" s="111">
        <v>2330413</v>
      </c>
      <c r="B317" s="113" t="s">
        <v>1787</v>
      </c>
      <c r="C317" s="107"/>
      <c r="D317" s="10"/>
      <c r="E317" s="108"/>
      <c r="F317" s="110"/>
      <c r="G317" s="109"/>
    </row>
    <row r="318" ht="20" customHeight="1" spans="1:7">
      <c r="A318" s="111">
        <v>2330414</v>
      </c>
      <c r="B318" s="113" t="s">
        <v>1788</v>
      </c>
      <c r="C318" s="107"/>
      <c r="D318" s="10"/>
      <c r="E318" s="108"/>
      <c r="F318" s="110"/>
      <c r="G318" s="109"/>
    </row>
    <row r="319" ht="20" customHeight="1" spans="1:7">
      <c r="A319" s="111">
        <v>2330416</v>
      </c>
      <c r="B319" s="113" t="s">
        <v>1789</v>
      </c>
      <c r="C319" s="107"/>
      <c r="D319" s="10"/>
      <c r="E319" s="108"/>
      <c r="F319" s="110"/>
      <c r="G319" s="109"/>
    </row>
    <row r="320" ht="22" customHeight="1" spans="1:7">
      <c r="A320" s="111">
        <v>2330417</v>
      </c>
      <c r="B320" s="113" t="s">
        <v>1790</v>
      </c>
      <c r="C320" s="107"/>
      <c r="D320" s="10"/>
      <c r="E320" s="108"/>
      <c r="F320" s="110"/>
      <c r="G320" s="109"/>
    </row>
    <row r="321" ht="22" customHeight="1" spans="1:7">
      <c r="A321" s="111">
        <v>2330418</v>
      </c>
      <c r="B321" s="113" t="s">
        <v>1791</v>
      </c>
      <c r="C321" s="107"/>
      <c r="D321" s="10"/>
      <c r="E321" s="108"/>
      <c r="F321" s="110"/>
      <c r="G321" s="109"/>
    </row>
    <row r="322" ht="16" customHeight="1" spans="1:7">
      <c r="A322" s="111">
        <v>2330419</v>
      </c>
      <c r="B322" s="113" t="s">
        <v>1792</v>
      </c>
      <c r="C322" s="107"/>
      <c r="D322" s="10"/>
      <c r="E322" s="108"/>
      <c r="F322" s="110"/>
      <c r="G322" s="109"/>
    </row>
    <row r="323" ht="18" customHeight="1" spans="1:7">
      <c r="A323" s="111">
        <v>2330420</v>
      </c>
      <c r="B323" s="113" t="s">
        <v>1793</v>
      </c>
      <c r="C323" s="107"/>
      <c r="D323" s="10"/>
      <c r="E323" s="108"/>
      <c r="F323" s="110"/>
      <c r="G323" s="109"/>
    </row>
    <row r="324" ht="22" customHeight="1" spans="1:7">
      <c r="A324" s="111">
        <v>2330431</v>
      </c>
      <c r="B324" s="113" t="s">
        <v>1794</v>
      </c>
      <c r="C324" s="107"/>
      <c r="D324" s="10"/>
      <c r="E324" s="108"/>
      <c r="F324" s="110"/>
      <c r="G324" s="109"/>
    </row>
    <row r="325" ht="18" customHeight="1" spans="1:7">
      <c r="A325" s="111">
        <v>2330432</v>
      </c>
      <c r="B325" s="113" t="s">
        <v>1795</v>
      </c>
      <c r="C325" s="107"/>
      <c r="D325" s="10"/>
      <c r="E325" s="108"/>
      <c r="F325" s="110"/>
      <c r="G325" s="109"/>
    </row>
    <row r="326" ht="19" customHeight="1" spans="1:7">
      <c r="A326" s="111">
        <v>2330433</v>
      </c>
      <c r="B326" s="113" t="s">
        <v>1796</v>
      </c>
      <c r="C326" s="107"/>
      <c r="D326" s="10"/>
      <c r="E326" s="108"/>
      <c r="F326" s="110"/>
      <c r="G326" s="109"/>
    </row>
    <row r="327" ht="31" customHeight="1" spans="1:7">
      <c r="A327" s="111">
        <v>2330498</v>
      </c>
      <c r="B327" s="113" t="s">
        <v>1797</v>
      </c>
      <c r="C327" s="110">
        <v>35</v>
      </c>
      <c r="D327" s="10">
        <v>35</v>
      </c>
      <c r="E327" s="105">
        <f>D327/C327*100</f>
        <v>100</v>
      </c>
      <c r="F327" s="10">
        <v>36</v>
      </c>
      <c r="G327" s="106">
        <f>(D327-F327)/F327*100</f>
        <v>-2.77777777777778</v>
      </c>
    </row>
    <row r="328" ht="21" customHeight="1" spans="1:7">
      <c r="A328" s="111">
        <v>2330499</v>
      </c>
      <c r="B328" s="113" t="s">
        <v>1798</v>
      </c>
      <c r="C328" s="110">
        <v>10</v>
      </c>
      <c r="D328" s="10">
        <v>10</v>
      </c>
      <c r="E328" s="105">
        <f>D328/C328*100</f>
        <v>100</v>
      </c>
      <c r="F328" s="110"/>
      <c r="G328" s="109"/>
    </row>
    <row r="329" ht="21" customHeight="1" spans="1:7">
      <c r="A329" s="111">
        <v>234</v>
      </c>
      <c r="B329" s="124" t="s">
        <v>1799</v>
      </c>
      <c r="C329" s="107"/>
      <c r="D329" s="10"/>
      <c r="E329" s="108"/>
      <c r="F329" s="10"/>
      <c r="G329" s="109"/>
    </row>
    <row r="330" ht="20" customHeight="1" spans="1:7">
      <c r="A330" s="111">
        <v>23401</v>
      </c>
      <c r="B330" s="124" t="s">
        <v>1125</v>
      </c>
      <c r="C330" s="107"/>
      <c r="D330" s="10"/>
      <c r="E330" s="108"/>
      <c r="F330" s="10"/>
      <c r="G330" s="109"/>
    </row>
    <row r="331" ht="20" customHeight="1" spans="1:7">
      <c r="A331" s="111">
        <v>2340101</v>
      </c>
      <c r="B331" s="125" t="s">
        <v>1800</v>
      </c>
      <c r="C331" s="107"/>
      <c r="D331" s="10"/>
      <c r="E331" s="108"/>
      <c r="F331" s="110"/>
      <c r="G331" s="109"/>
    </row>
    <row r="332" ht="20" customHeight="1" spans="1:7">
      <c r="A332" s="111">
        <v>2340102</v>
      </c>
      <c r="B332" s="125" t="s">
        <v>1801</v>
      </c>
      <c r="C332" s="107"/>
      <c r="D332" s="10"/>
      <c r="E332" s="108"/>
      <c r="F332" s="110"/>
      <c r="G332" s="109"/>
    </row>
    <row r="333" ht="20" customHeight="1" spans="1:7">
      <c r="A333" s="111">
        <v>2340103</v>
      </c>
      <c r="B333" s="125" t="s">
        <v>1802</v>
      </c>
      <c r="C333" s="107"/>
      <c r="D333" s="10"/>
      <c r="E333" s="108"/>
      <c r="F333" s="110"/>
      <c r="G333" s="109"/>
    </row>
    <row r="334" ht="20" customHeight="1" spans="1:7">
      <c r="A334" s="111">
        <v>2340104</v>
      </c>
      <c r="B334" s="125" t="s">
        <v>1803</v>
      </c>
      <c r="C334" s="107"/>
      <c r="D334" s="10"/>
      <c r="E334" s="108"/>
      <c r="F334" s="110"/>
      <c r="G334" s="109"/>
    </row>
    <row r="335" ht="20" customHeight="1" spans="1:7">
      <c r="A335" s="111">
        <v>2340105</v>
      </c>
      <c r="B335" s="125" t="s">
        <v>1804</v>
      </c>
      <c r="C335" s="107"/>
      <c r="D335" s="10"/>
      <c r="E335" s="108"/>
      <c r="F335" s="110"/>
      <c r="G335" s="109"/>
    </row>
    <row r="336" ht="20" customHeight="1" spans="1:7">
      <c r="A336" s="111">
        <v>2340106</v>
      </c>
      <c r="B336" s="125" t="s">
        <v>1805</v>
      </c>
      <c r="C336" s="107"/>
      <c r="D336" s="10"/>
      <c r="E336" s="108"/>
      <c r="F336" s="110"/>
      <c r="G336" s="109"/>
    </row>
    <row r="337" ht="20" customHeight="1" spans="1:7">
      <c r="A337" s="111">
        <v>2340107</v>
      </c>
      <c r="B337" s="125" t="s">
        <v>1806</v>
      </c>
      <c r="C337" s="107"/>
      <c r="D337" s="10"/>
      <c r="E337" s="108"/>
      <c r="F337" s="110"/>
      <c r="G337" s="109"/>
    </row>
    <row r="338" ht="20" customHeight="1" spans="1:7">
      <c r="A338" s="111">
        <v>2340108</v>
      </c>
      <c r="B338" s="125" t="s">
        <v>1807</v>
      </c>
      <c r="C338" s="107"/>
      <c r="D338" s="10"/>
      <c r="E338" s="108"/>
      <c r="F338" s="110"/>
      <c r="G338" s="109"/>
    </row>
    <row r="339" ht="20" customHeight="1" spans="1:7">
      <c r="A339" s="111">
        <v>2340109</v>
      </c>
      <c r="B339" s="125" t="s">
        <v>1808</v>
      </c>
      <c r="C339" s="107"/>
      <c r="D339" s="10"/>
      <c r="E339" s="108"/>
      <c r="F339" s="110"/>
      <c r="G339" s="109"/>
    </row>
    <row r="340" ht="20" customHeight="1" spans="1:7">
      <c r="A340" s="111">
        <v>2340110</v>
      </c>
      <c r="B340" s="125" t="s">
        <v>1809</v>
      </c>
      <c r="C340" s="107"/>
      <c r="D340" s="10"/>
      <c r="E340" s="108"/>
      <c r="F340" s="110"/>
      <c r="G340" s="109"/>
    </row>
    <row r="341" ht="20" customHeight="1" spans="1:7">
      <c r="A341" s="111">
        <v>2340111</v>
      </c>
      <c r="B341" s="125" t="s">
        <v>1810</v>
      </c>
      <c r="C341" s="107"/>
      <c r="D341" s="10"/>
      <c r="E341" s="108"/>
      <c r="F341" s="110"/>
      <c r="G341" s="109"/>
    </row>
    <row r="342" ht="20" customHeight="1" spans="1:7">
      <c r="A342" s="111">
        <v>2340199</v>
      </c>
      <c r="B342" s="125" t="s">
        <v>1811</v>
      </c>
      <c r="C342" s="107"/>
      <c r="D342" s="10"/>
      <c r="E342" s="108"/>
      <c r="F342" s="110"/>
      <c r="G342" s="109"/>
    </row>
    <row r="343" ht="20" customHeight="1" spans="1:7">
      <c r="A343" s="111">
        <v>23402</v>
      </c>
      <c r="B343" s="124" t="s">
        <v>1812</v>
      </c>
      <c r="C343" s="107"/>
      <c r="D343" s="10"/>
      <c r="E343" s="108"/>
      <c r="F343" s="10"/>
      <c r="G343" s="109"/>
    </row>
    <row r="344" ht="20" customHeight="1" spans="1:7">
      <c r="A344" s="111">
        <v>2340201</v>
      </c>
      <c r="B344" s="125" t="s">
        <v>882</v>
      </c>
      <c r="C344" s="107"/>
      <c r="D344" s="10"/>
      <c r="E344" s="108"/>
      <c r="F344" s="110"/>
      <c r="G344" s="109"/>
    </row>
    <row r="345" ht="20" customHeight="1" spans="1:7">
      <c r="A345" s="111">
        <v>2340202</v>
      </c>
      <c r="B345" s="125" t="s">
        <v>928</v>
      </c>
      <c r="C345" s="107"/>
      <c r="D345" s="10"/>
      <c r="E345" s="108"/>
      <c r="F345" s="110"/>
      <c r="G345" s="109"/>
    </row>
    <row r="346" ht="20" customHeight="1" spans="1:7">
      <c r="A346" s="111">
        <v>2340203</v>
      </c>
      <c r="B346" s="125" t="s">
        <v>1813</v>
      </c>
      <c r="C346" s="107"/>
      <c r="D346" s="10"/>
      <c r="E346" s="108"/>
      <c r="F346" s="110"/>
      <c r="G346" s="109"/>
    </row>
    <row r="347" ht="20" customHeight="1" spans="1:7">
      <c r="A347" s="111">
        <v>2340204</v>
      </c>
      <c r="B347" s="125" t="s">
        <v>1814</v>
      </c>
      <c r="C347" s="107"/>
      <c r="D347" s="10"/>
      <c r="E347" s="108"/>
      <c r="F347" s="110"/>
      <c r="G347" s="109"/>
    </row>
    <row r="348" ht="20" customHeight="1" spans="1:7">
      <c r="A348" s="111">
        <v>2340205</v>
      </c>
      <c r="B348" s="125" t="s">
        <v>1815</v>
      </c>
      <c r="C348" s="107"/>
      <c r="D348" s="10"/>
      <c r="E348" s="108"/>
      <c r="F348" s="110"/>
      <c r="G348" s="109"/>
    </row>
    <row r="349" ht="19" customHeight="1" spans="1:7">
      <c r="A349" s="111">
        <v>2340299</v>
      </c>
      <c r="B349" s="125" t="s">
        <v>1816</v>
      </c>
      <c r="C349" s="107"/>
      <c r="D349" s="10"/>
      <c r="E349" s="108"/>
      <c r="F349" s="110"/>
      <c r="G349" s="109"/>
    </row>
    <row r="357" spans="2:2">
      <c r="B357" s="88" t="s">
        <v>1817</v>
      </c>
    </row>
  </sheetData>
  <autoFilter xmlns:etc="http://www.wps.cn/officeDocument/2017/etCustomData" ref="A4:G349" etc:filterBottomFollowUsedRange="0">
    <extLst/>
  </autoFilter>
  <mergeCells count="2">
    <mergeCell ref="A2:G2"/>
    <mergeCell ref="E3:G3"/>
  </mergeCells>
  <dataValidations count="1">
    <dataValidation type="decimal" operator="between" allowBlank="1" showInputMessage="1" showErrorMessage="1" sqref="C5:G5 C44:G44 C63:G63 C74:G74 C101:G101 D139:G139 C164:G164 C175:G175 C229:G229 C234:G234 C281:G281 D344:D349 G45:G50 D282:G294 C107:G108 C137:G138 C261:G262 C295:G296 C140:G141 C312:G313 D297:G311 C78:G95 D6:G43 D45:E50 D51:G62 D64:G73 D75:G77 D96:G100 D102:G106 D109:G136 D142:G163 D165:G174 D176:G228 D230:G233 D235:G260 D263:G280 D314:G343">
      <formula1>-99999999999999</formula1>
      <formula2>99999999999999</formula2>
    </dataValidation>
  </dataValidations>
  <pageMargins left="0.590277777777778" right="0.590277777777778" top="0.786805555555556" bottom="0.786805555555556" header="0.35" footer="0.393055555555556"/>
  <pageSetup paperSize="9" firstPageNumber="74" fitToHeight="0" orientation="portrait" useFirstPageNumber="1" horizontalDpi="600"/>
  <headerFooter>
    <oddFooter>&amp;C&amp;12-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C350"/>
  <sheetViews>
    <sheetView showGridLines="0" showZeros="0" topLeftCell="A309" workbookViewId="0">
      <selection activeCell="C6" sqref="C6"/>
    </sheetView>
  </sheetViews>
  <sheetFormatPr defaultColWidth="12.175" defaultRowHeight="19.8" customHeight="1" outlineLevelCol="2"/>
  <cols>
    <col min="1" max="1" width="9.15833333333333" style="1" customWidth="1"/>
    <col min="2" max="2" width="63.8916666666667" style="1" customWidth="1"/>
    <col min="3" max="3" width="18.9416666666667" style="2" customWidth="1"/>
    <col min="5" max="237" width="12.175" style="1" customWidth="1"/>
  </cols>
  <sheetData>
    <row r="1" customFormat="1" ht="14.25" customHeight="1" spans="1:3">
      <c r="A1" s="74" t="s">
        <v>1818</v>
      </c>
      <c r="B1" s="75"/>
      <c r="C1" s="76"/>
    </row>
    <row r="2" customFormat="1" ht="27" customHeight="1" spans="1:3">
      <c r="A2" s="77" t="s">
        <v>1819</v>
      </c>
      <c r="B2" s="77"/>
      <c r="C2" s="77"/>
    </row>
    <row r="3" customFormat="1" ht="18" customHeight="1" spans="1:3">
      <c r="A3" s="78"/>
      <c r="B3" s="79"/>
      <c r="C3" s="76" t="s">
        <v>2</v>
      </c>
    </row>
    <row r="4" s="1" customFormat="1" ht="16.95" customHeight="1" spans="1:3">
      <c r="A4" s="7" t="s">
        <v>37</v>
      </c>
      <c r="B4" s="7" t="s">
        <v>1105</v>
      </c>
      <c r="C4" s="7" t="s">
        <v>5</v>
      </c>
    </row>
    <row r="5" s="1" customFormat="1" ht="19.5" customHeight="1" spans="1:3">
      <c r="A5" s="7"/>
      <c r="B5" s="7"/>
      <c r="C5" s="7"/>
    </row>
    <row r="6" ht="22" customHeight="1" spans="1:3">
      <c r="A6" s="80"/>
      <c r="B6" s="81" t="s">
        <v>1530</v>
      </c>
      <c r="C6" s="10">
        <f>SUM(C7,C14,C29,C52,C57,C64,C80,C141,C180,C230,C240,C245,C249,C253,C257,C262,C296,C313,C330)</f>
        <v>80172</v>
      </c>
    </row>
    <row r="7" ht="22" customHeight="1" spans="1:3">
      <c r="A7" s="82">
        <v>205</v>
      </c>
      <c r="B7" s="80" t="s">
        <v>279</v>
      </c>
      <c r="C7" s="10">
        <f>C8</f>
        <v>0</v>
      </c>
    </row>
    <row r="8" ht="22" customHeight="1" spans="1:3">
      <c r="A8" s="82">
        <v>20598</v>
      </c>
      <c r="B8" s="80" t="s">
        <v>1531</v>
      </c>
      <c r="C8" s="10">
        <f>SUM(C9:C13)</f>
        <v>0</v>
      </c>
    </row>
    <row r="9" ht="22" customHeight="1" spans="1:3">
      <c r="A9" s="82">
        <v>2059801</v>
      </c>
      <c r="B9" s="82" t="s">
        <v>1532</v>
      </c>
      <c r="C9" s="10"/>
    </row>
    <row r="10" ht="22" customHeight="1" spans="1:3">
      <c r="A10" s="82">
        <v>2059802</v>
      </c>
      <c r="B10" s="82" t="s">
        <v>287</v>
      </c>
      <c r="C10" s="10"/>
    </row>
    <row r="11" ht="22" customHeight="1" spans="1:3">
      <c r="A11" s="82">
        <v>2059803</v>
      </c>
      <c r="B11" s="82" t="s">
        <v>1533</v>
      </c>
      <c r="C11" s="10"/>
    </row>
    <row r="12" ht="22" customHeight="1" spans="1:3">
      <c r="A12" s="82">
        <v>2059804</v>
      </c>
      <c r="B12" s="82" t="s">
        <v>1534</v>
      </c>
      <c r="C12" s="10"/>
    </row>
    <row r="13" ht="22" customHeight="1" spans="1:3">
      <c r="A13" s="82">
        <v>2059899</v>
      </c>
      <c r="B13" s="82" t="s">
        <v>1535</v>
      </c>
      <c r="C13" s="10"/>
    </row>
    <row r="14" ht="22" customHeight="1" spans="1:3">
      <c r="A14" s="82">
        <v>206</v>
      </c>
      <c r="B14" s="9" t="s">
        <v>328</v>
      </c>
      <c r="C14" s="10">
        <f>C15+C22</f>
        <v>0</v>
      </c>
    </row>
    <row r="15" ht="22" customHeight="1" spans="1:3">
      <c r="A15" s="82">
        <v>20610</v>
      </c>
      <c r="B15" s="9" t="s">
        <v>1536</v>
      </c>
      <c r="C15" s="10">
        <f>SUM(C16:C21)</f>
        <v>0</v>
      </c>
    </row>
    <row r="16" ht="22" customHeight="1" spans="1:3">
      <c r="A16" s="82">
        <v>2061001</v>
      </c>
      <c r="B16" s="12" t="s">
        <v>1537</v>
      </c>
      <c r="C16" s="10"/>
    </row>
    <row r="17" ht="22" customHeight="1" spans="1:3">
      <c r="A17" s="82">
        <v>2061002</v>
      </c>
      <c r="B17" s="12" t="s">
        <v>1538</v>
      </c>
      <c r="C17" s="10"/>
    </row>
    <row r="18" ht="22" customHeight="1" spans="1:3">
      <c r="A18" s="82">
        <v>2061003</v>
      </c>
      <c r="B18" s="12" t="s">
        <v>1539</v>
      </c>
      <c r="C18" s="10"/>
    </row>
    <row r="19" ht="22" customHeight="1" spans="1:3">
      <c r="A19" s="82">
        <v>2061004</v>
      </c>
      <c r="B19" s="12" t="s">
        <v>1540</v>
      </c>
      <c r="C19" s="10"/>
    </row>
    <row r="20" ht="22" customHeight="1" spans="1:3">
      <c r="A20" s="82">
        <v>2061005</v>
      </c>
      <c r="B20" s="12" t="s">
        <v>1541</v>
      </c>
      <c r="C20" s="10"/>
    </row>
    <row r="21" ht="22" customHeight="1" spans="1:3">
      <c r="A21" s="82">
        <v>2061099</v>
      </c>
      <c r="B21" s="12" t="s">
        <v>1542</v>
      </c>
      <c r="C21" s="10"/>
    </row>
    <row r="22" ht="22" customHeight="1" spans="1:3">
      <c r="A22" s="82">
        <v>20698</v>
      </c>
      <c r="B22" s="9" t="s">
        <v>1531</v>
      </c>
      <c r="C22" s="10">
        <f>SUM(C23:C28)</f>
        <v>0</v>
      </c>
    </row>
    <row r="23" ht="22" customHeight="1" spans="1:3">
      <c r="A23" s="82">
        <v>2069801</v>
      </c>
      <c r="B23" s="12" t="s">
        <v>1543</v>
      </c>
      <c r="C23" s="10"/>
    </row>
    <row r="24" ht="22" customHeight="1" spans="1:3">
      <c r="A24" s="82">
        <v>2069802</v>
      </c>
      <c r="B24" s="12" t="s">
        <v>1544</v>
      </c>
      <c r="C24" s="10"/>
    </row>
    <row r="25" ht="22" customHeight="1" spans="1:3">
      <c r="A25" s="82">
        <v>2069803</v>
      </c>
      <c r="B25" s="12" t="s">
        <v>1545</v>
      </c>
      <c r="C25" s="10"/>
    </row>
    <row r="26" ht="22" customHeight="1" spans="1:3">
      <c r="A26" s="82">
        <v>2069804</v>
      </c>
      <c r="B26" s="12" t="s">
        <v>1546</v>
      </c>
      <c r="C26" s="10"/>
    </row>
    <row r="27" ht="22" customHeight="1" spans="1:3">
      <c r="A27" s="82">
        <v>2069805</v>
      </c>
      <c r="B27" s="12" t="s">
        <v>1547</v>
      </c>
      <c r="C27" s="10"/>
    </row>
    <row r="28" ht="22" customHeight="1" spans="1:3">
      <c r="A28" s="82">
        <v>2069899</v>
      </c>
      <c r="B28" s="12" t="s">
        <v>1548</v>
      </c>
      <c r="C28" s="10"/>
    </row>
    <row r="29" ht="22" customHeight="1" spans="1:3">
      <c r="A29" s="82">
        <v>207</v>
      </c>
      <c r="B29" s="9" t="s">
        <v>378</v>
      </c>
      <c r="C29" s="10">
        <f>SUM(C30,C36,C42,C45)</f>
        <v>0</v>
      </c>
    </row>
    <row r="30" ht="22" customHeight="1" spans="1:3">
      <c r="A30" s="82">
        <v>20707</v>
      </c>
      <c r="B30" s="9" t="s">
        <v>1549</v>
      </c>
      <c r="C30" s="10">
        <f>SUM(C31:C35)</f>
        <v>0</v>
      </c>
    </row>
    <row r="31" ht="22" customHeight="1" spans="1:3">
      <c r="A31" s="82">
        <v>2070701</v>
      </c>
      <c r="B31" s="12" t="s">
        <v>1550</v>
      </c>
      <c r="C31" s="10"/>
    </row>
    <row r="32" ht="22" customHeight="1" spans="1:3">
      <c r="A32" s="82">
        <v>2070702</v>
      </c>
      <c r="B32" s="12" t="s">
        <v>1551</v>
      </c>
      <c r="C32" s="10"/>
    </row>
    <row r="33" ht="22" customHeight="1" spans="1:3">
      <c r="A33" s="82">
        <v>2070703</v>
      </c>
      <c r="B33" s="12" t="s">
        <v>1552</v>
      </c>
      <c r="C33" s="10"/>
    </row>
    <row r="34" ht="22" customHeight="1" spans="1:3">
      <c r="A34" s="82">
        <v>2070704</v>
      </c>
      <c r="B34" s="12" t="s">
        <v>1553</v>
      </c>
      <c r="C34" s="10"/>
    </row>
    <row r="35" ht="22" customHeight="1" spans="1:3">
      <c r="A35" s="82">
        <v>2070799</v>
      </c>
      <c r="B35" s="12" t="s">
        <v>1554</v>
      </c>
      <c r="C35" s="10"/>
    </row>
    <row r="36" ht="22" customHeight="1" spans="1:3">
      <c r="A36" s="82">
        <v>20709</v>
      </c>
      <c r="B36" s="9" t="s">
        <v>1555</v>
      </c>
      <c r="C36" s="10">
        <f>SUM(C37:C41)</f>
        <v>0</v>
      </c>
    </row>
    <row r="37" ht="22" customHeight="1" spans="1:3">
      <c r="A37" s="82">
        <v>2070901</v>
      </c>
      <c r="B37" s="12" t="s">
        <v>1556</v>
      </c>
      <c r="C37" s="10"/>
    </row>
    <row r="38" ht="22" customHeight="1" spans="1:3">
      <c r="A38" s="82">
        <v>2070902</v>
      </c>
      <c r="B38" s="12" t="s">
        <v>1557</v>
      </c>
      <c r="C38" s="10"/>
    </row>
    <row r="39" ht="22" customHeight="1" spans="1:3">
      <c r="A39" s="82">
        <v>2070903</v>
      </c>
      <c r="B39" s="12" t="s">
        <v>1558</v>
      </c>
      <c r="C39" s="10"/>
    </row>
    <row r="40" ht="22" customHeight="1" spans="1:3">
      <c r="A40" s="82">
        <v>2070904</v>
      </c>
      <c r="B40" s="12" t="s">
        <v>1559</v>
      </c>
      <c r="C40" s="10"/>
    </row>
    <row r="41" ht="22" customHeight="1" spans="1:3">
      <c r="A41" s="82">
        <v>2070999</v>
      </c>
      <c r="B41" s="12" t="s">
        <v>1560</v>
      </c>
      <c r="C41" s="10"/>
    </row>
    <row r="42" ht="22" customHeight="1" spans="1:3">
      <c r="A42" s="82">
        <v>20710</v>
      </c>
      <c r="B42" s="9" t="s">
        <v>1561</v>
      </c>
      <c r="C42" s="10">
        <f>SUM(C43:C44)</f>
        <v>0</v>
      </c>
    </row>
    <row r="43" ht="22" customHeight="1" spans="1:3">
      <c r="A43" s="82">
        <v>2071001</v>
      </c>
      <c r="B43" s="12" t="s">
        <v>1562</v>
      </c>
      <c r="C43" s="10"/>
    </row>
    <row r="44" ht="22" customHeight="1" spans="1:3">
      <c r="A44" s="82">
        <v>2071099</v>
      </c>
      <c r="B44" s="12" t="s">
        <v>1563</v>
      </c>
      <c r="C44" s="10"/>
    </row>
    <row r="45" ht="22" customHeight="1" spans="1:3">
      <c r="A45" s="82">
        <v>20798</v>
      </c>
      <c r="B45" s="80" t="s">
        <v>1531</v>
      </c>
      <c r="C45" s="10">
        <f>SUM(C46:C51)</f>
        <v>0</v>
      </c>
    </row>
    <row r="46" ht="22" customHeight="1" spans="1:3">
      <c r="A46" s="82">
        <v>2079801</v>
      </c>
      <c r="B46" s="12" t="s">
        <v>1564</v>
      </c>
      <c r="C46" s="10"/>
    </row>
    <row r="47" ht="22" customHeight="1" spans="1:3">
      <c r="A47" s="82">
        <v>2079802</v>
      </c>
      <c r="B47" s="12" t="s">
        <v>1565</v>
      </c>
      <c r="C47" s="10"/>
    </row>
    <row r="48" ht="22" customHeight="1" spans="1:3">
      <c r="A48" s="82">
        <v>2079803</v>
      </c>
      <c r="B48" s="12" t="s">
        <v>1566</v>
      </c>
      <c r="C48" s="10"/>
    </row>
    <row r="49" ht="22" customHeight="1" spans="1:3">
      <c r="A49" s="82">
        <v>2079804</v>
      </c>
      <c r="B49" s="12" t="s">
        <v>1567</v>
      </c>
      <c r="C49" s="10"/>
    </row>
    <row r="50" ht="22" customHeight="1" spans="1:3">
      <c r="A50" s="82">
        <v>2079805</v>
      </c>
      <c r="B50" s="12" t="s">
        <v>1568</v>
      </c>
      <c r="C50" s="10"/>
    </row>
    <row r="51" ht="22" customHeight="1" spans="1:3">
      <c r="A51" s="82">
        <v>2079899</v>
      </c>
      <c r="B51" s="12" t="s">
        <v>1569</v>
      </c>
      <c r="C51" s="10"/>
    </row>
    <row r="52" ht="22" customHeight="1" spans="1:3">
      <c r="A52" s="82">
        <v>208</v>
      </c>
      <c r="B52" s="80" t="s">
        <v>422</v>
      </c>
      <c r="C52" s="10">
        <f>C53</f>
        <v>0</v>
      </c>
    </row>
    <row r="53" ht="22" customHeight="1" spans="1:3">
      <c r="A53" s="82">
        <v>20898</v>
      </c>
      <c r="B53" s="80" t="s">
        <v>1531</v>
      </c>
      <c r="C53" s="10">
        <f>SUM(C54:C56)</f>
        <v>0</v>
      </c>
    </row>
    <row r="54" ht="22" customHeight="1" spans="1:3">
      <c r="A54" s="82">
        <v>2089801</v>
      </c>
      <c r="B54" s="82" t="s">
        <v>1570</v>
      </c>
      <c r="C54" s="10"/>
    </row>
    <row r="55" ht="22" customHeight="1" spans="1:3">
      <c r="A55" s="82">
        <v>2089802</v>
      </c>
      <c r="B55" s="82" t="s">
        <v>1571</v>
      </c>
      <c r="C55" s="10"/>
    </row>
    <row r="56" ht="22" customHeight="1" spans="1:3">
      <c r="A56" s="82">
        <v>2089899</v>
      </c>
      <c r="B56" s="82" t="s">
        <v>1572</v>
      </c>
      <c r="C56" s="10"/>
    </row>
    <row r="57" ht="22" customHeight="1" spans="1:3">
      <c r="A57" s="82">
        <v>210</v>
      </c>
      <c r="B57" s="80" t="s">
        <v>537</v>
      </c>
      <c r="C57" s="10">
        <f>C58</f>
        <v>0</v>
      </c>
    </row>
    <row r="58" ht="22" customHeight="1" spans="1:3">
      <c r="A58" s="82">
        <v>21098</v>
      </c>
      <c r="B58" s="80" t="s">
        <v>1531</v>
      </c>
      <c r="C58" s="10">
        <f>SUM(C59:C63)</f>
        <v>0</v>
      </c>
    </row>
    <row r="59" ht="22" customHeight="1" spans="1:3">
      <c r="A59" s="82">
        <v>2109801</v>
      </c>
      <c r="B59" s="82" t="s">
        <v>1573</v>
      </c>
      <c r="C59" s="10"/>
    </row>
    <row r="60" ht="22" customHeight="1" spans="1:3">
      <c r="A60" s="82">
        <v>2109802</v>
      </c>
      <c r="B60" s="82" t="s">
        <v>1574</v>
      </c>
      <c r="C60" s="10"/>
    </row>
    <row r="61" ht="22" customHeight="1" spans="1:3">
      <c r="A61" s="82">
        <v>2109803</v>
      </c>
      <c r="B61" s="82" t="s">
        <v>1575</v>
      </c>
      <c r="C61" s="10"/>
    </row>
    <row r="62" customHeight="1" spans="1:3">
      <c r="A62" s="82">
        <v>2109804</v>
      </c>
      <c r="B62" s="82" t="s">
        <v>609</v>
      </c>
      <c r="C62" s="10"/>
    </row>
    <row r="63" customHeight="1" spans="1:3">
      <c r="A63" s="82">
        <v>2109899</v>
      </c>
      <c r="B63" s="82" t="s">
        <v>1576</v>
      </c>
      <c r="C63" s="10"/>
    </row>
    <row r="64" customHeight="1" spans="1:3">
      <c r="A64" s="82">
        <v>211</v>
      </c>
      <c r="B64" s="9" t="s">
        <v>613</v>
      </c>
      <c r="C64" s="10">
        <f>SUM(C65,C70,C75)</f>
        <v>0</v>
      </c>
    </row>
    <row r="65" customHeight="1" spans="1:3">
      <c r="A65" s="82">
        <v>21160</v>
      </c>
      <c r="B65" s="9" t="s">
        <v>1577</v>
      </c>
      <c r="C65" s="10">
        <f>SUM(C66:C69)</f>
        <v>0</v>
      </c>
    </row>
    <row r="66" customHeight="1" spans="1:3">
      <c r="A66" s="82">
        <v>2116001</v>
      </c>
      <c r="B66" s="12" t="s">
        <v>1578</v>
      </c>
      <c r="C66" s="10"/>
    </row>
    <row r="67" customHeight="1" spans="1:3">
      <c r="A67" s="82">
        <v>2116002</v>
      </c>
      <c r="B67" s="12" t="s">
        <v>1579</v>
      </c>
      <c r="C67" s="10"/>
    </row>
    <row r="68" customHeight="1" spans="1:3">
      <c r="A68" s="82">
        <v>2116003</v>
      </c>
      <c r="B68" s="12" t="s">
        <v>1580</v>
      </c>
      <c r="C68" s="10"/>
    </row>
    <row r="69" customHeight="1" spans="1:3">
      <c r="A69" s="82">
        <v>2116099</v>
      </c>
      <c r="B69" s="12" t="s">
        <v>1581</v>
      </c>
      <c r="C69" s="10"/>
    </row>
    <row r="70" customHeight="1" spans="1:3">
      <c r="A70" s="82">
        <v>21161</v>
      </c>
      <c r="B70" s="9" t="s">
        <v>1582</v>
      </c>
      <c r="C70" s="10">
        <f>SUM(C71:C74)</f>
        <v>0</v>
      </c>
    </row>
    <row r="71" customHeight="1" spans="1:3">
      <c r="A71" s="82">
        <v>2116101</v>
      </c>
      <c r="B71" s="12" t="s">
        <v>1583</v>
      </c>
      <c r="C71" s="10"/>
    </row>
    <row r="72" customHeight="1" spans="1:3">
      <c r="A72" s="82">
        <v>2116102</v>
      </c>
      <c r="B72" s="12" t="s">
        <v>1584</v>
      </c>
      <c r="C72" s="10"/>
    </row>
    <row r="73" customHeight="1" spans="1:3">
      <c r="A73" s="82">
        <v>2116103</v>
      </c>
      <c r="B73" s="12" t="s">
        <v>1585</v>
      </c>
      <c r="C73" s="10"/>
    </row>
    <row r="74" customHeight="1" spans="1:3">
      <c r="A74" s="82">
        <v>2116104</v>
      </c>
      <c r="B74" s="12" t="s">
        <v>1586</v>
      </c>
      <c r="C74" s="10"/>
    </row>
    <row r="75" customHeight="1" spans="1:3">
      <c r="A75" s="82">
        <v>21198</v>
      </c>
      <c r="B75" s="9" t="s">
        <v>1531</v>
      </c>
      <c r="C75" s="10">
        <f>SUM(C76:C79)</f>
        <v>0</v>
      </c>
    </row>
    <row r="76" customHeight="1" spans="1:3">
      <c r="A76" s="82">
        <v>2119801</v>
      </c>
      <c r="B76" s="12" t="s">
        <v>1587</v>
      </c>
      <c r="C76" s="10"/>
    </row>
    <row r="77" customHeight="1" spans="1:3">
      <c r="A77" s="82">
        <v>2119802</v>
      </c>
      <c r="B77" s="12" t="s">
        <v>1588</v>
      </c>
      <c r="C77" s="10"/>
    </row>
    <row r="78" customHeight="1" spans="1:3">
      <c r="A78" s="82">
        <v>2119803</v>
      </c>
      <c r="B78" s="12" t="s">
        <v>1589</v>
      </c>
      <c r="C78" s="10"/>
    </row>
    <row r="79" customHeight="1" spans="1:3">
      <c r="A79" s="82">
        <v>2119899</v>
      </c>
      <c r="B79" s="12" t="s">
        <v>1590</v>
      </c>
      <c r="C79" s="10"/>
    </row>
    <row r="80" customHeight="1" spans="1:3">
      <c r="A80" s="82">
        <v>212</v>
      </c>
      <c r="B80" s="9" t="s">
        <v>680</v>
      </c>
      <c r="C80" s="10">
        <f>SUM(C81,C97,C101:C102,C108,C112,C116,C120,C126,C129,C138)</f>
        <v>8190</v>
      </c>
    </row>
    <row r="81" customHeight="1" spans="1:3">
      <c r="A81" s="82">
        <v>21208</v>
      </c>
      <c r="B81" s="9" t="s">
        <v>1591</v>
      </c>
      <c r="C81" s="10">
        <f>SUM(C82:C96)</f>
        <v>2613</v>
      </c>
    </row>
    <row r="82" customHeight="1" spans="1:3">
      <c r="A82" s="82">
        <v>2120801</v>
      </c>
      <c r="B82" s="12" t="s">
        <v>1592</v>
      </c>
      <c r="C82" s="10">
        <v>558</v>
      </c>
    </row>
    <row r="83" customHeight="1" spans="1:3">
      <c r="A83" s="82">
        <v>2120802</v>
      </c>
      <c r="B83" s="12" t="s">
        <v>1593</v>
      </c>
      <c r="C83" s="10">
        <v>463</v>
      </c>
    </row>
    <row r="84" customHeight="1" spans="1:3">
      <c r="A84" s="82">
        <v>2120803</v>
      </c>
      <c r="B84" s="12" t="s">
        <v>1594</v>
      </c>
      <c r="C84" s="10"/>
    </row>
    <row r="85" customHeight="1" spans="1:3">
      <c r="A85" s="82">
        <v>2120804</v>
      </c>
      <c r="B85" s="12" t="s">
        <v>1595</v>
      </c>
      <c r="C85" s="10">
        <v>265</v>
      </c>
    </row>
    <row r="86" customHeight="1" spans="1:3">
      <c r="A86" s="82">
        <v>2120805</v>
      </c>
      <c r="B86" s="12" t="s">
        <v>1596</v>
      </c>
      <c r="C86" s="10">
        <v>1077</v>
      </c>
    </row>
    <row r="87" customHeight="1" spans="1:3">
      <c r="A87" s="82">
        <v>2120806</v>
      </c>
      <c r="B87" s="12" t="s">
        <v>1597</v>
      </c>
      <c r="C87" s="10"/>
    </row>
    <row r="88" customHeight="1" spans="1:3">
      <c r="A88" s="82">
        <v>2120807</v>
      </c>
      <c r="B88" s="12" t="s">
        <v>1598</v>
      </c>
      <c r="C88" s="10"/>
    </row>
    <row r="89" customHeight="1" spans="1:3">
      <c r="A89" s="82">
        <v>2120809</v>
      </c>
      <c r="B89" s="12" t="s">
        <v>1599</v>
      </c>
      <c r="C89" s="10"/>
    </row>
    <row r="90" customHeight="1" spans="1:3">
      <c r="A90" s="82">
        <v>2120810</v>
      </c>
      <c r="B90" s="12" t="s">
        <v>1600</v>
      </c>
      <c r="C90" s="10"/>
    </row>
    <row r="91" customHeight="1" spans="1:3">
      <c r="A91" s="82">
        <v>2120811</v>
      </c>
      <c r="B91" s="12" t="s">
        <v>1601</v>
      </c>
      <c r="C91" s="10"/>
    </row>
    <row r="92" customHeight="1" spans="1:3">
      <c r="A92" s="82">
        <v>2120813</v>
      </c>
      <c r="B92" s="12" t="s">
        <v>987</v>
      </c>
      <c r="C92" s="10"/>
    </row>
    <row r="93" customHeight="1" spans="1:3">
      <c r="A93" s="82">
        <v>2120814</v>
      </c>
      <c r="B93" s="12" t="s">
        <v>1602</v>
      </c>
      <c r="C93" s="10">
        <v>56</v>
      </c>
    </row>
    <row r="94" customHeight="1" spans="1:3">
      <c r="A94" s="82">
        <v>2120815</v>
      </c>
      <c r="B94" s="12" t="s">
        <v>1603</v>
      </c>
      <c r="C94" s="10"/>
    </row>
    <row r="95" customHeight="1" spans="1:3">
      <c r="A95" s="82">
        <v>2120816</v>
      </c>
      <c r="B95" s="12" t="s">
        <v>1604</v>
      </c>
      <c r="C95" s="10">
        <v>194</v>
      </c>
    </row>
    <row r="96" customHeight="1" spans="1:3">
      <c r="A96" s="82">
        <v>2120899</v>
      </c>
      <c r="B96" s="12" t="s">
        <v>1605</v>
      </c>
      <c r="C96" s="10"/>
    </row>
    <row r="97" customHeight="1" spans="1:3">
      <c r="A97" s="82">
        <v>21210</v>
      </c>
      <c r="B97" s="9" t="s">
        <v>1606</v>
      </c>
      <c r="C97" s="10">
        <f>SUM(C98:C100)</f>
        <v>0</v>
      </c>
    </row>
    <row r="98" customHeight="1" spans="1:3">
      <c r="A98" s="82">
        <v>2121001</v>
      </c>
      <c r="B98" s="12" t="s">
        <v>1592</v>
      </c>
      <c r="C98" s="10"/>
    </row>
    <row r="99" customHeight="1" spans="1:3">
      <c r="A99" s="82">
        <v>2121002</v>
      </c>
      <c r="B99" s="12" t="s">
        <v>1593</v>
      </c>
      <c r="C99" s="10"/>
    </row>
    <row r="100" customHeight="1" spans="1:3">
      <c r="A100" s="82">
        <v>2121099</v>
      </c>
      <c r="B100" s="12" t="s">
        <v>1607</v>
      </c>
      <c r="C100" s="10"/>
    </row>
    <row r="101" customHeight="1" spans="1:3">
      <c r="A101" s="82">
        <v>21211</v>
      </c>
      <c r="B101" s="9" t="s">
        <v>1608</v>
      </c>
      <c r="C101" s="10"/>
    </row>
    <row r="102" customHeight="1" spans="1:3">
      <c r="A102" s="82">
        <v>21213</v>
      </c>
      <c r="B102" s="9" t="s">
        <v>1609</v>
      </c>
      <c r="C102" s="10">
        <f>SUM(C103:C107)</f>
        <v>162</v>
      </c>
    </row>
    <row r="103" customHeight="1" spans="1:3">
      <c r="A103" s="82">
        <v>2121301</v>
      </c>
      <c r="B103" s="12" t="s">
        <v>1610</v>
      </c>
      <c r="C103" s="10">
        <v>100</v>
      </c>
    </row>
    <row r="104" customHeight="1" spans="1:3">
      <c r="A104" s="82">
        <v>2121302</v>
      </c>
      <c r="B104" s="12" t="s">
        <v>1611</v>
      </c>
      <c r="C104" s="10">
        <v>62</v>
      </c>
    </row>
    <row r="105" customHeight="1" spans="1:3">
      <c r="A105" s="82">
        <v>2121303</v>
      </c>
      <c r="B105" s="12" t="s">
        <v>1612</v>
      </c>
      <c r="C105" s="10"/>
    </row>
    <row r="106" customHeight="1" spans="1:3">
      <c r="A106" s="82">
        <v>2121304</v>
      </c>
      <c r="B106" s="12" t="s">
        <v>1613</v>
      </c>
      <c r="C106" s="10"/>
    </row>
    <row r="107" customHeight="1" spans="1:3">
      <c r="A107" s="82">
        <v>2121399</v>
      </c>
      <c r="B107" s="12" t="s">
        <v>1614</v>
      </c>
      <c r="C107" s="10"/>
    </row>
    <row r="108" customHeight="1" spans="1:3">
      <c r="A108" s="82">
        <v>21214</v>
      </c>
      <c r="B108" s="9" t="s">
        <v>1615</v>
      </c>
      <c r="C108" s="10">
        <f>SUM(C109:C111)</f>
        <v>0</v>
      </c>
    </row>
    <row r="109" customHeight="1" spans="1:3">
      <c r="A109" s="82">
        <v>2121401</v>
      </c>
      <c r="B109" s="12" t="s">
        <v>1616</v>
      </c>
      <c r="C109" s="10"/>
    </row>
    <row r="110" customHeight="1" spans="1:3">
      <c r="A110" s="82">
        <v>2121402</v>
      </c>
      <c r="B110" s="12" t="s">
        <v>1617</v>
      </c>
      <c r="C110" s="10"/>
    </row>
    <row r="111" customHeight="1" spans="1:3">
      <c r="A111" s="82">
        <v>2121499</v>
      </c>
      <c r="B111" s="12" t="s">
        <v>1618</v>
      </c>
      <c r="C111" s="10"/>
    </row>
    <row r="112" customHeight="1" spans="1:3">
      <c r="A112" s="82">
        <v>21215</v>
      </c>
      <c r="B112" s="9" t="s">
        <v>1619</v>
      </c>
      <c r="C112" s="10">
        <f>SUM(C113:C115)</f>
        <v>0</v>
      </c>
    </row>
    <row r="113" customHeight="1" spans="1:3">
      <c r="A113" s="82">
        <v>2121501</v>
      </c>
      <c r="B113" s="12" t="s">
        <v>1620</v>
      </c>
      <c r="C113" s="10"/>
    </row>
    <row r="114" customHeight="1" spans="1:3">
      <c r="A114" s="82">
        <v>2121502</v>
      </c>
      <c r="B114" s="12" t="s">
        <v>1621</v>
      </c>
      <c r="C114" s="10"/>
    </row>
    <row r="115" customHeight="1" spans="1:3">
      <c r="A115" s="82">
        <v>2121599</v>
      </c>
      <c r="B115" s="12" t="s">
        <v>1622</v>
      </c>
      <c r="C115" s="10"/>
    </row>
    <row r="116" customHeight="1" spans="1:3">
      <c r="A116" s="82">
        <v>21216</v>
      </c>
      <c r="B116" s="9" t="s">
        <v>1623</v>
      </c>
      <c r="C116" s="10">
        <f>SUM(C117:C119)</f>
        <v>0</v>
      </c>
    </row>
    <row r="117" customHeight="1" spans="1:3">
      <c r="A117" s="82">
        <v>2121601</v>
      </c>
      <c r="B117" s="12" t="s">
        <v>1620</v>
      </c>
      <c r="C117" s="10"/>
    </row>
    <row r="118" customHeight="1" spans="1:3">
      <c r="A118" s="82">
        <v>2121602</v>
      </c>
      <c r="B118" s="12" t="s">
        <v>1621</v>
      </c>
      <c r="C118" s="10"/>
    </row>
    <row r="119" customHeight="1" spans="1:3">
      <c r="A119" s="82">
        <v>2121699</v>
      </c>
      <c r="B119" s="12" t="s">
        <v>1624</v>
      </c>
      <c r="C119" s="10"/>
    </row>
    <row r="120" customHeight="1" spans="1:3">
      <c r="A120" s="82">
        <v>21217</v>
      </c>
      <c r="B120" s="9" t="s">
        <v>1625</v>
      </c>
      <c r="C120" s="10">
        <f>SUM(C121:C125)</f>
        <v>0</v>
      </c>
    </row>
    <row r="121" customHeight="1" spans="1:3">
      <c r="A121" s="82">
        <v>2121701</v>
      </c>
      <c r="B121" s="12" t="s">
        <v>1626</v>
      </c>
      <c r="C121" s="10"/>
    </row>
    <row r="122" customHeight="1" spans="1:3">
      <c r="A122" s="82">
        <v>2121702</v>
      </c>
      <c r="B122" s="12" t="s">
        <v>1627</v>
      </c>
      <c r="C122" s="10"/>
    </row>
    <row r="123" customHeight="1" spans="1:3">
      <c r="A123" s="82">
        <v>2121703</v>
      </c>
      <c r="B123" s="12" t="s">
        <v>1628</v>
      </c>
      <c r="C123" s="10"/>
    </row>
    <row r="124" customHeight="1" spans="1:3">
      <c r="A124" s="82">
        <v>2121704</v>
      </c>
      <c r="B124" s="12" t="s">
        <v>1629</v>
      </c>
      <c r="C124" s="10"/>
    </row>
    <row r="125" customHeight="1" spans="1:3">
      <c r="A125" s="82">
        <v>2121799</v>
      </c>
      <c r="B125" s="12" t="s">
        <v>1630</v>
      </c>
      <c r="C125" s="10"/>
    </row>
    <row r="126" customHeight="1" spans="1:3">
      <c r="A126" s="82">
        <v>21218</v>
      </c>
      <c r="B126" s="9" t="s">
        <v>1631</v>
      </c>
      <c r="C126" s="10">
        <f>SUM(C127:C128)</f>
        <v>0</v>
      </c>
    </row>
    <row r="127" customHeight="1" spans="1:3">
      <c r="A127" s="82">
        <v>2121801</v>
      </c>
      <c r="B127" s="12" t="s">
        <v>1632</v>
      </c>
      <c r="C127" s="10"/>
    </row>
    <row r="128" customHeight="1" spans="1:3">
      <c r="A128" s="82">
        <v>2121899</v>
      </c>
      <c r="B128" s="12" t="s">
        <v>1633</v>
      </c>
      <c r="C128" s="10"/>
    </row>
    <row r="129" customHeight="1" spans="1:3">
      <c r="A129" s="82">
        <v>21219</v>
      </c>
      <c r="B129" s="9" t="s">
        <v>1634</v>
      </c>
      <c r="C129" s="10">
        <f>SUM(C130:C137)</f>
        <v>0</v>
      </c>
    </row>
    <row r="130" customHeight="1" spans="1:3">
      <c r="A130" s="82">
        <v>2121901</v>
      </c>
      <c r="B130" s="12" t="s">
        <v>1620</v>
      </c>
      <c r="C130" s="10"/>
    </row>
    <row r="131" customHeight="1" spans="1:3">
      <c r="A131" s="82">
        <v>2121902</v>
      </c>
      <c r="B131" s="12" t="s">
        <v>1621</v>
      </c>
      <c r="C131" s="10"/>
    </row>
    <row r="132" customHeight="1" spans="1:3">
      <c r="A132" s="82">
        <v>2121903</v>
      </c>
      <c r="B132" s="12" t="s">
        <v>1635</v>
      </c>
      <c r="C132" s="10"/>
    </row>
    <row r="133" customHeight="1" spans="1:3">
      <c r="A133" s="82">
        <v>2121904</v>
      </c>
      <c r="B133" s="12" t="s">
        <v>1636</v>
      </c>
      <c r="C133" s="10"/>
    </row>
    <row r="134" customHeight="1" spans="1:3">
      <c r="A134" s="82">
        <v>2121905</v>
      </c>
      <c r="B134" s="12" t="s">
        <v>1637</v>
      </c>
      <c r="C134" s="10"/>
    </row>
    <row r="135" customHeight="1" spans="1:3">
      <c r="A135" s="82">
        <v>2121906</v>
      </c>
      <c r="B135" s="12" t="s">
        <v>1638</v>
      </c>
      <c r="C135" s="10"/>
    </row>
    <row r="136" customHeight="1" spans="1:3">
      <c r="A136" s="82">
        <v>2121907</v>
      </c>
      <c r="B136" s="12" t="s">
        <v>1639</v>
      </c>
      <c r="C136" s="10"/>
    </row>
    <row r="137" customHeight="1" spans="1:3">
      <c r="A137" s="82">
        <v>2121999</v>
      </c>
      <c r="B137" s="12" t="s">
        <v>1640</v>
      </c>
      <c r="C137" s="10"/>
    </row>
    <row r="138" customHeight="1" spans="1:3">
      <c r="A138" s="82">
        <v>21298</v>
      </c>
      <c r="B138" s="9" t="s">
        <v>1531</v>
      </c>
      <c r="C138" s="10">
        <f>SUM(C139:C140)</f>
        <v>5415</v>
      </c>
    </row>
    <row r="139" customHeight="1" spans="1:3">
      <c r="A139" s="82">
        <v>2129801</v>
      </c>
      <c r="B139" s="12" t="s">
        <v>1641</v>
      </c>
      <c r="C139" s="10">
        <v>5415</v>
      </c>
    </row>
    <row r="140" customHeight="1" spans="1:3">
      <c r="A140" s="82">
        <v>2129899</v>
      </c>
      <c r="B140" s="12" t="s">
        <v>1642</v>
      </c>
      <c r="C140" s="10"/>
    </row>
    <row r="141" customHeight="1" spans="1:3">
      <c r="A141" s="82">
        <v>213</v>
      </c>
      <c r="B141" s="9" t="s">
        <v>701</v>
      </c>
      <c r="C141" s="10">
        <f>SUM(C142,C147,C152,C157,C160,C165,C169,C173,C176)</f>
        <v>15879</v>
      </c>
    </row>
    <row r="142" customHeight="1" spans="1:3">
      <c r="A142" s="82">
        <v>21366</v>
      </c>
      <c r="B142" s="9" t="s">
        <v>1643</v>
      </c>
      <c r="C142" s="10">
        <f>SUM(C143:C146)</f>
        <v>283</v>
      </c>
    </row>
    <row r="143" customHeight="1" spans="1:3">
      <c r="A143" s="82">
        <v>2136601</v>
      </c>
      <c r="B143" s="12" t="s">
        <v>1644</v>
      </c>
      <c r="C143" s="10">
        <v>283</v>
      </c>
    </row>
    <row r="144" customHeight="1" spans="1:3">
      <c r="A144" s="82">
        <v>2136602</v>
      </c>
      <c r="B144" s="12" t="s">
        <v>1645</v>
      </c>
      <c r="C144" s="10"/>
    </row>
    <row r="145" customHeight="1" spans="1:3">
      <c r="A145" s="82">
        <v>2136603</v>
      </c>
      <c r="B145" s="12" t="s">
        <v>1646</v>
      </c>
      <c r="C145" s="10"/>
    </row>
    <row r="146" customHeight="1" spans="1:3">
      <c r="A146" s="82">
        <v>2136699</v>
      </c>
      <c r="B146" s="12" t="s">
        <v>1647</v>
      </c>
      <c r="C146" s="10"/>
    </row>
    <row r="147" customHeight="1" spans="1:3">
      <c r="A147" s="82">
        <v>21367</v>
      </c>
      <c r="B147" s="9" t="s">
        <v>1648</v>
      </c>
      <c r="C147" s="10">
        <f>SUM(C148:C151)</f>
        <v>0</v>
      </c>
    </row>
    <row r="148" customHeight="1" spans="1:3">
      <c r="A148" s="82">
        <v>2136701</v>
      </c>
      <c r="B148" s="12" t="s">
        <v>1644</v>
      </c>
      <c r="C148" s="10"/>
    </row>
    <row r="149" customHeight="1" spans="1:3">
      <c r="A149" s="82">
        <v>2136702</v>
      </c>
      <c r="B149" s="12" t="s">
        <v>1645</v>
      </c>
      <c r="C149" s="10"/>
    </row>
    <row r="150" customHeight="1" spans="1:3">
      <c r="A150" s="82">
        <v>2136703</v>
      </c>
      <c r="B150" s="12" t="s">
        <v>1649</v>
      </c>
      <c r="C150" s="10"/>
    </row>
    <row r="151" customHeight="1" spans="1:3">
      <c r="A151" s="82">
        <v>2136799</v>
      </c>
      <c r="B151" s="12" t="s">
        <v>1650</v>
      </c>
      <c r="C151" s="10"/>
    </row>
    <row r="152" customHeight="1" spans="1:3">
      <c r="A152" s="82">
        <v>21369</v>
      </c>
      <c r="B152" s="9" t="s">
        <v>1651</v>
      </c>
      <c r="C152" s="10">
        <f>SUM(C153:C156)</f>
        <v>0</v>
      </c>
    </row>
    <row r="153" customHeight="1" spans="1:3">
      <c r="A153" s="82">
        <v>2136901</v>
      </c>
      <c r="B153" s="12" t="s">
        <v>772</v>
      </c>
      <c r="C153" s="10"/>
    </row>
    <row r="154" customHeight="1" spans="1:3">
      <c r="A154" s="82">
        <v>2136902</v>
      </c>
      <c r="B154" s="12" t="s">
        <v>1652</v>
      </c>
      <c r="C154" s="10"/>
    </row>
    <row r="155" customHeight="1" spans="1:3">
      <c r="A155" s="82">
        <v>2136903</v>
      </c>
      <c r="B155" s="12" t="s">
        <v>1653</v>
      </c>
      <c r="C155" s="10"/>
    </row>
    <row r="156" customHeight="1" spans="1:3">
      <c r="A156" s="82">
        <v>2136999</v>
      </c>
      <c r="B156" s="12" t="s">
        <v>1654</v>
      </c>
      <c r="C156" s="10"/>
    </row>
    <row r="157" customHeight="1" spans="1:3">
      <c r="A157" s="82">
        <v>21370</v>
      </c>
      <c r="B157" s="9" t="s">
        <v>1655</v>
      </c>
      <c r="C157" s="10">
        <f>SUM(C158:C159)</f>
        <v>0</v>
      </c>
    </row>
    <row r="158" customHeight="1" spans="1:3">
      <c r="A158" s="82">
        <v>2137001</v>
      </c>
      <c r="B158" s="12" t="s">
        <v>1656</v>
      </c>
      <c r="C158" s="10"/>
    </row>
    <row r="159" customHeight="1" spans="1:3">
      <c r="A159" s="82">
        <v>2137099</v>
      </c>
      <c r="B159" s="12" t="s">
        <v>1657</v>
      </c>
      <c r="C159" s="10"/>
    </row>
    <row r="160" customHeight="1" spans="1:3">
      <c r="A160" s="82">
        <v>21371</v>
      </c>
      <c r="B160" s="9" t="s">
        <v>1658</v>
      </c>
      <c r="C160" s="10">
        <f>SUM(C161:C164)</f>
        <v>0</v>
      </c>
    </row>
    <row r="161" customHeight="1" spans="1:3">
      <c r="A161" s="82">
        <v>2137101</v>
      </c>
      <c r="B161" s="12" t="s">
        <v>1659</v>
      </c>
      <c r="C161" s="10"/>
    </row>
    <row r="162" customHeight="1" spans="1:3">
      <c r="A162" s="82">
        <v>2137102</v>
      </c>
      <c r="B162" s="12" t="s">
        <v>1660</v>
      </c>
      <c r="C162" s="10"/>
    </row>
    <row r="163" customHeight="1" spans="1:3">
      <c r="A163" s="82">
        <v>2137103</v>
      </c>
      <c r="B163" s="12" t="s">
        <v>1661</v>
      </c>
      <c r="C163" s="10"/>
    </row>
    <row r="164" customHeight="1" spans="1:3">
      <c r="A164" s="82">
        <v>2137199</v>
      </c>
      <c r="B164" s="12" t="s">
        <v>1662</v>
      </c>
      <c r="C164" s="10"/>
    </row>
    <row r="165" customHeight="1" spans="1:3">
      <c r="A165" s="82">
        <v>21372</v>
      </c>
      <c r="B165" s="9" t="s">
        <v>1663</v>
      </c>
      <c r="C165" s="10">
        <f>SUM(C166:C168)</f>
        <v>1398</v>
      </c>
    </row>
    <row r="166" customHeight="1" spans="1:3">
      <c r="A166" s="82">
        <v>2137201</v>
      </c>
      <c r="B166" s="12" t="s">
        <v>1664</v>
      </c>
      <c r="C166" s="10">
        <v>173</v>
      </c>
    </row>
    <row r="167" customHeight="1" spans="1:3">
      <c r="A167" s="82">
        <v>2137202</v>
      </c>
      <c r="B167" s="12" t="s">
        <v>1644</v>
      </c>
      <c r="C167" s="10">
        <v>1225</v>
      </c>
    </row>
    <row r="168" customHeight="1" spans="1:3">
      <c r="A168" s="82">
        <v>2137299</v>
      </c>
      <c r="B168" s="12" t="s">
        <v>1665</v>
      </c>
      <c r="C168" s="10"/>
    </row>
    <row r="169" customHeight="1" spans="1:3">
      <c r="A169" s="82">
        <v>21373</v>
      </c>
      <c r="B169" s="9" t="s">
        <v>1666</v>
      </c>
      <c r="C169" s="10">
        <f>SUM(C170:C172)</f>
        <v>0</v>
      </c>
    </row>
    <row r="170" customHeight="1" spans="1:3">
      <c r="A170" s="82">
        <v>2137301</v>
      </c>
      <c r="B170" s="12" t="s">
        <v>1664</v>
      </c>
      <c r="C170" s="10"/>
    </row>
    <row r="171" customHeight="1" spans="1:3">
      <c r="A171" s="82">
        <v>2137302</v>
      </c>
      <c r="B171" s="12" t="s">
        <v>1644</v>
      </c>
      <c r="C171" s="10"/>
    </row>
    <row r="172" customHeight="1" spans="1:3">
      <c r="A172" s="82">
        <v>2137399</v>
      </c>
      <c r="B172" s="12" t="s">
        <v>1667</v>
      </c>
      <c r="C172" s="10"/>
    </row>
    <row r="173" customHeight="1" spans="1:3">
      <c r="A173" s="82">
        <v>21374</v>
      </c>
      <c r="B173" s="9" t="s">
        <v>1668</v>
      </c>
      <c r="C173" s="10">
        <f>SUM(C174:C175)</f>
        <v>0</v>
      </c>
    </row>
    <row r="174" customHeight="1" spans="1:3">
      <c r="A174" s="82">
        <v>2137401</v>
      </c>
      <c r="B174" s="12" t="s">
        <v>1644</v>
      </c>
      <c r="C174" s="10"/>
    </row>
    <row r="175" customHeight="1" spans="1:3">
      <c r="A175" s="82">
        <v>2137499</v>
      </c>
      <c r="B175" s="12" t="s">
        <v>1669</v>
      </c>
      <c r="C175" s="10"/>
    </row>
    <row r="176" customHeight="1" spans="1:3">
      <c r="A176" s="82">
        <v>21398</v>
      </c>
      <c r="B176" s="9" t="s">
        <v>1531</v>
      </c>
      <c r="C176" s="10">
        <f>SUM(C177:C179)</f>
        <v>14198</v>
      </c>
    </row>
    <row r="177" customHeight="1" spans="1:3">
      <c r="A177" s="82">
        <v>2139801</v>
      </c>
      <c r="B177" s="12" t="s">
        <v>1670</v>
      </c>
      <c r="C177" s="10">
        <v>14198</v>
      </c>
    </row>
    <row r="178" customHeight="1" spans="1:3">
      <c r="A178" s="82">
        <v>2139802</v>
      </c>
      <c r="B178" s="12" t="s">
        <v>1671</v>
      </c>
      <c r="C178" s="10"/>
    </row>
    <row r="179" customHeight="1" spans="1:3">
      <c r="A179" s="82">
        <v>2139899</v>
      </c>
      <c r="B179" s="12" t="s">
        <v>1672</v>
      </c>
      <c r="C179" s="10"/>
    </row>
    <row r="180" customHeight="1" spans="1:3">
      <c r="A180" s="82">
        <v>214</v>
      </c>
      <c r="B180" s="9" t="s">
        <v>803</v>
      </c>
      <c r="C180" s="10">
        <f>SUM(C181,C186,C191,C200,C207,C217,C220,C223,C224)</f>
        <v>0</v>
      </c>
    </row>
    <row r="181" customHeight="1" spans="1:3">
      <c r="A181" s="82">
        <v>21460</v>
      </c>
      <c r="B181" s="9" t="s">
        <v>1673</v>
      </c>
      <c r="C181" s="10">
        <f>SUM(C182:C185)</f>
        <v>0</v>
      </c>
    </row>
    <row r="182" customHeight="1" spans="1:3">
      <c r="A182" s="82">
        <v>2146001</v>
      </c>
      <c r="B182" s="12" t="s">
        <v>805</v>
      </c>
      <c r="C182" s="10"/>
    </row>
    <row r="183" customHeight="1" spans="1:3">
      <c r="A183" s="82">
        <v>2146002</v>
      </c>
      <c r="B183" s="12" t="s">
        <v>807</v>
      </c>
      <c r="C183" s="10"/>
    </row>
    <row r="184" customHeight="1" spans="1:3">
      <c r="A184" s="82">
        <v>2146003</v>
      </c>
      <c r="B184" s="12" t="s">
        <v>1674</v>
      </c>
      <c r="C184" s="10"/>
    </row>
    <row r="185" customHeight="1" spans="1:3">
      <c r="A185" s="82">
        <v>2146099</v>
      </c>
      <c r="B185" s="12" t="s">
        <v>1675</v>
      </c>
      <c r="C185" s="10"/>
    </row>
    <row r="186" customHeight="1" spans="1:3">
      <c r="A186" s="82">
        <v>21462</v>
      </c>
      <c r="B186" s="9" t="s">
        <v>1676</v>
      </c>
      <c r="C186" s="10">
        <f>SUM(C187:C190)</f>
        <v>0</v>
      </c>
    </row>
    <row r="187" customHeight="1" spans="1:3">
      <c r="A187" s="82">
        <v>2146201</v>
      </c>
      <c r="B187" s="12" t="s">
        <v>1674</v>
      </c>
      <c r="C187" s="10"/>
    </row>
    <row r="188" customHeight="1" spans="1:3">
      <c r="A188" s="82">
        <v>2146202</v>
      </c>
      <c r="B188" s="12" t="s">
        <v>1677</v>
      </c>
      <c r="C188" s="10"/>
    </row>
    <row r="189" customHeight="1" spans="1:3">
      <c r="A189" s="82">
        <v>2146203</v>
      </c>
      <c r="B189" s="12" t="s">
        <v>1678</v>
      </c>
      <c r="C189" s="10"/>
    </row>
    <row r="190" customHeight="1" spans="1:3">
      <c r="A190" s="82">
        <v>2146299</v>
      </c>
      <c r="B190" s="12" t="s">
        <v>1679</v>
      </c>
      <c r="C190" s="10"/>
    </row>
    <row r="191" customHeight="1" spans="1:3">
      <c r="A191" s="82">
        <v>21464</v>
      </c>
      <c r="B191" s="9" t="s">
        <v>1680</v>
      </c>
      <c r="C191" s="10">
        <f>SUM(C192:C199)</f>
        <v>0</v>
      </c>
    </row>
    <row r="192" customHeight="1" spans="1:3">
      <c r="A192" s="82">
        <v>2146401</v>
      </c>
      <c r="B192" s="12" t="s">
        <v>1681</v>
      </c>
      <c r="C192" s="10"/>
    </row>
    <row r="193" customHeight="1" spans="1:3">
      <c r="A193" s="82">
        <v>2146402</v>
      </c>
      <c r="B193" s="12" t="s">
        <v>1682</v>
      </c>
      <c r="C193" s="10"/>
    </row>
    <row r="194" customHeight="1" spans="1:3">
      <c r="A194" s="82">
        <v>2146403</v>
      </c>
      <c r="B194" s="12" t="s">
        <v>1683</v>
      </c>
      <c r="C194" s="10"/>
    </row>
    <row r="195" customHeight="1" spans="1:3">
      <c r="A195" s="82">
        <v>2146404</v>
      </c>
      <c r="B195" s="12" t="s">
        <v>1684</v>
      </c>
      <c r="C195" s="10"/>
    </row>
    <row r="196" customHeight="1" spans="1:3">
      <c r="A196" s="82">
        <v>2146405</v>
      </c>
      <c r="B196" s="12" t="s">
        <v>1685</v>
      </c>
      <c r="C196" s="10"/>
    </row>
    <row r="197" customHeight="1" spans="1:3">
      <c r="A197" s="82">
        <v>2146406</v>
      </c>
      <c r="B197" s="12" t="s">
        <v>1686</v>
      </c>
      <c r="C197" s="10"/>
    </row>
    <row r="198" customHeight="1" spans="1:3">
      <c r="A198" s="82">
        <v>2146407</v>
      </c>
      <c r="B198" s="12" t="s">
        <v>1687</v>
      </c>
      <c r="C198" s="10"/>
    </row>
    <row r="199" customHeight="1" spans="1:3">
      <c r="A199" s="82">
        <v>2146499</v>
      </c>
      <c r="B199" s="12" t="s">
        <v>1688</v>
      </c>
      <c r="C199" s="10"/>
    </row>
    <row r="200" customHeight="1" spans="1:3">
      <c r="A200" s="82">
        <v>21468</v>
      </c>
      <c r="B200" s="9" t="s">
        <v>1689</v>
      </c>
      <c r="C200" s="10">
        <f>SUM(C201:C206)</f>
        <v>0</v>
      </c>
    </row>
    <row r="201" customHeight="1" spans="1:3">
      <c r="A201" s="82">
        <v>2146801</v>
      </c>
      <c r="B201" s="12" t="s">
        <v>1690</v>
      </c>
      <c r="C201" s="10"/>
    </row>
    <row r="202" customHeight="1" spans="1:3">
      <c r="A202" s="82">
        <v>2146802</v>
      </c>
      <c r="B202" s="12" t="s">
        <v>1691</v>
      </c>
      <c r="C202" s="10"/>
    </row>
    <row r="203" customHeight="1" spans="1:3">
      <c r="A203" s="82">
        <v>2146803</v>
      </c>
      <c r="B203" s="12" t="s">
        <v>1692</v>
      </c>
      <c r="C203" s="10"/>
    </row>
    <row r="204" customHeight="1" spans="1:3">
      <c r="A204" s="82">
        <v>2146804</v>
      </c>
      <c r="B204" s="12" t="s">
        <v>1693</v>
      </c>
      <c r="C204" s="10"/>
    </row>
    <row r="205" customHeight="1" spans="1:3">
      <c r="A205" s="82">
        <v>2146805</v>
      </c>
      <c r="B205" s="12" t="s">
        <v>1694</v>
      </c>
      <c r="C205" s="10"/>
    </row>
    <row r="206" customHeight="1" spans="1:3">
      <c r="A206" s="82">
        <v>2146899</v>
      </c>
      <c r="B206" s="12" t="s">
        <v>1695</v>
      </c>
      <c r="C206" s="10"/>
    </row>
    <row r="207" customHeight="1" spans="1:3">
      <c r="A207" s="82">
        <v>21469</v>
      </c>
      <c r="B207" s="9" t="s">
        <v>1696</v>
      </c>
      <c r="C207" s="10">
        <f>SUM(C208:C216)</f>
        <v>0</v>
      </c>
    </row>
    <row r="208" customHeight="1" spans="1:3">
      <c r="A208" s="82">
        <v>2146901</v>
      </c>
      <c r="B208" s="12" t="s">
        <v>1697</v>
      </c>
      <c r="C208" s="10"/>
    </row>
    <row r="209" customHeight="1" spans="1:3">
      <c r="A209" s="82">
        <v>2146902</v>
      </c>
      <c r="B209" s="12" t="s">
        <v>833</v>
      </c>
      <c r="C209" s="10"/>
    </row>
    <row r="210" customHeight="1" spans="1:3">
      <c r="A210" s="82">
        <v>2146903</v>
      </c>
      <c r="B210" s="12" t="s">
        <v>1698</v>
      </c>
      <c r="C210" s="10"/>
    </row>
    <row r="211" customHeight="1" spans="1:3">
      <c r="A211" s="82">
        <v>2146904</v>
      </c>
      <c r="B211" s="12" t="s">
        <v>1699</v>
      </c>
      <c r="C211" s="10"/>
    </row>
    <row r="212" customHeight="1" spans="1:3">
      <c r="A212" s="82">
        <v>2146906</v>
      </c>
      <c r="B212" s="12" t="s">
        <v>1700</v>
      </c>
      <c r="C212" s="10"/>
    </row>
    <row r="213" customHeight="1" spans="1:3">
      <c r="A213" s="82">
        <v>2146907</v>
      </c>
      <c r="B213" s="12" t="s">
        <v>1701</v>
      </c>
      <c r="C213" s="10"/>
    </row>
    <row r="214" customHeight="1" spans="1:3">
      <c r="A214" s="82">
        <v>2146908</v>
      </c>
      <c r="B214" s="12" t="s">
        <v>1702</v>
      </c>
      <c r="C214" s="10"/>
    </row>
    <row r="215" customHeight="1" spans="1:3">
      <c r="A215" s="82">
        <v>2146909</v>
      </c>
      <c r="B215" s="12" t="s">
        <v>1703</v>
      </c>
      <c r="C215" s="10"/>
    </row>
    <row r="216" customHeight="1" spans="1:3">
      <c r="A216" s="82">
        <v>2146999</v>
      </c>
      <c r="B216" s="12" t="s">
        <v>1704</v>
      </c>
      <c r="C216" s="10"/>
    </row>
    <row r="217" customHeight="1" spans="1:3">
      <c r="A217" s="82">
        <v>21470</v>
      </c>
      <c r="B217" s="9" t="s">
        <v>1705</v>
      </c>
      <c r="C217" s="10">
        <f>SUM(C218:C219)</f>
        <v>0</v>
      </c>
    </row>
    <row r="218" customHeight="1" spans="1:3">
      <c r="A218" s="82">
        <v>2147001</v>
      </c>
      <c r="B218" s="12" t="s">
        <v>1706</v>
      </c>
      <c r="C218" s="10"/>
    </row>
    <row r="219" customHeight="1" spans="1:3">
      <c r="A219" s="82">
        <v>2147099</v>
      </c>
      <c r="B219" s="12" t="s">
        <v>1707</v>
      </c>
      <c r="C219" s="10"/>
    </row>
    <row r="220" customHeight="1" spans="1:3">
      <c r="A220" s="82">
        <v>21471</v>
      </c>
      <c r="B220" s="9" t="s">
        <v>1708</v>
      </c>
      <c r="C220" s="10">
        <f>SUM(C221:C222)</f>
        <v>0</v>
      </c>
    </row>
    <row r="221" customHeight="1" spans="1:3">
      <c r="A221" s="82">
        <v>2147101</v>
      </c>
      <c r="B221" s="12" t="s">
        <v>1706</v>
      </c>
      <c r="C221" s="10"/>
    </row>
    <row r="222" customHeight="1" spans="1:3">
      <c r="A222" s="82">
        <v>2147199</v>
      </c>
      <c r="B222" s="12" t="s">
        <v>1709</v>
      </c>
      <c r="C222" s="10"/>
    </row>
    <row r="223" customHeight="1" spans="1:3">
      <c r="A223" s="82">
        <v>21472</v>
      </c>
      <c r="B223" s="9" t="s">
        <v>1710</v>
      </c>
      <c r="C223" s="10"/>
    </row>
    <row r="224" customHeight="1" spans="1:3">
      <c r="A224" s="82">
        <v>21498</v>
      </c>
      <c r="B224" s="9" t="s">
        <v>1531</v>
      </c>
      <c r="C224" s="10">
        <f>SUM(C225:C229)</f>
        <v>0</v>
      </c>
    </row>
    <row r="225" customHeight="1" spans="1:3">
      <c r="A225" s="82">
        <v>2149801</v>
      </c>
      <c r="B225" s="12" t="s">
        <v>1711</v>
      </c>
      <c r="C225" s="10"/>
    </row>
    <row r="226" customHeight="1" spans="1:3">
      <c r="A226" s="82">
        <v>2149802</v>
      </c>
      <c r="B226" s="12" t="s">
        <v>1712</v>
      </c>
      <c r="C226" s="10"/>
    </row>
    <row r="227" customHeight="1" spans="1:3">
      <c r="A227" s="82">
        <v>2149803</v>
      </c>
      <c r="B227" s="12" t="s">
        <v>1713</v>
      </c>
      <c r="C227" s="10"/>
    </row>
    <row r="228" customHeight="1" spans="1:3">
      <c r="A228" s="82">
        <v>2149804</v>
      </c>
      <c r="B228" s="12" t="s">
        <v>1714</v>
      </c>
      <c r="C228" s="10"/>
    </row>
    <row r="229" customHeight="1" spans="1:3">
      <c r="A229" s="82">
        <v>2149899</v>
      </c>
      <c r="B229" s="12" t="s">
        <v>1715</v>
      </c>
      <c r="C229" s="10"/>
    </row>
    <row r="230" customHeight="1" spans="1:3">
      <c r="A230" s="82">
        <v>215</v>
      </c>
      <c r="B230" s="9" t="s">
        <v>844</v>
      </c>
      <c r="C230" s="10">
        <f>C231+C235</f>
        <v>1742</v>
      </c>
    </row>
    <row r="231" customHeight="1" spans="1:3">
      <c r="A231" s="82">
        <v>21562</v>
      </c>
      <c r="B231" s="9" t="s">
        <v>1716</v>
      </c>
      <c r="C231" s="10">
        <f>SUM(C232:C234)</f>
        <v>0</v>
      </c>
    </row>
    <row r="232" customHeight="1" spans="1:3">
      <c r="A232" s="82">
        <v>2156201</v>
      </c>
      <c r="B232" s="12" t="s">
        <v>1717</v>
      </c>
      <c r="C232" s="10"/>
    </row>
    <row r="233" customHeight="1" spans="1:3">
      <c r="A233" s="82">
        <v>2156202</v>
      </c>
      <c r="B233" s="12" t="s">
        <v>1718</v>
      </c>
      <c r="C233" s="10"/>
    </row>
    <row r="234" customHeight="1" spans="1:3">
      <c r="A234" s="82">
        <v>2156299</v>
      </c>
      <c r="B234" s="12" t="s">
        <v>1719</v>
      </c>
      <c r="C234" s="10"/>
    </row>
    <row r="235" customHeight="1" spans="1:3">
      <c r="A235" s="82">
        <v>21598</v>
      </c>
      <c r="B235" s="9" t="s">
        <v>1531</v>
      </c>
      <c r="C235" s="10">
        <f>SUM(C236:C239)</f>
        <v>1742</v>
      </c>
    </row>
    <row r="236" customHeight="1" spans="1:3">
      <c r="A236" s="82">
        <v>2159801</v>
      </c>
      <c r="B236" s="12" t="s">
        <v>1720</v>
      </c>
      <c r="C236" s="10"/>
    </row>
    <row r="237" customHeight="1" spans="1:3">
      <c r="A237" s="82">
        <v>2159802</v>
      </c>
      <c r="B237" s="12" t="s">
        <v>1721</v>
      </c>
      <c r="C237" s="10">
        <v>1742</v>
      </c>
    </row>
    <row r="238" customHeight="1" spans="1:3">
      <c r="A238" s="82">
        <v>2159803</v>
      </c>
      <c r="B238" s="12" t="s">
        <v>1722</v>
      </c>
      <c r="C238" s="10"/>
    </row>
    <row r="239" customHeight="1" spans="1:3">
      <c r="A239" s="82">
        <v>2159899</v>
      </c>
      <c r="B239" s="12" t="s">
        <v>1723</v>
      </c>
      <c r="C239" s="10"/>
    </row>
    <row r="240" customHeight="1" spans="1:3">
      <c r="A240" s="82">
        <v>217</v>
      </c>
      <c r="B240" s="9" t="s">
        <v>904</v>
      </c>
      <c r="C240" s="10">
        <f>C241</f>
        <v>0</v>
      </c>
    </row>
    <row r="241" customHeight="1" spans="1:3">
      <c r="A241" s="82">
        <v>21704</v>
      </c>
      <c r="B241" s="9" t="s">
        <v>924</v>
      </c>
      <c r="C241" s="10">
        <f>SUM(C242:C244)</f>
        <v>0</v>
      </c>
    </row>
    <row r="242" customHeight="1" spans="1:3">
      <c r="A242" s="82">
        <v>2170402</v>
      </c>
      <c r="B242" s="12" t="s">
        <v>1724</v>
      </c>
      <c r="C242" s="10"/>
    </row>
    <row r="243" customHeight="1" spans="1:3">
      <c r="A243" s="82">
        <v>2170403</v>
      </c>
      <c r="B243" s="12" t="s">
        <v>1725</v>
      </c>
      <c r="C243" s="10"/>
    </row>
    <row r="244" customHeight="1" spans="1:3">
      <c r="A244" s="82">
        <v>2170404</v>
      </c>
      <c r="B244" s="12" t="s">
        <v>1726</v>
      </c>
      <c r="C244" s="10"/>
    </row>
    <row r="245" customHeight="1" spans="1:3">
      <c r="A245" s="82">
        <v>220</v>
      </c>
      <c r="B245" s="9" t="s">
        <v>939</v>
      </c>
      <c r="C245" s="10">
        <f>C246</f>
        <v>0</v>
      </c>
    </row>
    <row r="246" customHeight="1" spans="1:3">
      <c r="A246" s="82">
        <v>22006</v>
      </c>
      <c r="B246" s="9" t="s">
        <v>1727</v>
      </c>
      <c r="C246" s="10">
        <f>SUM(C247:C248)</f>
        <v>0</v>
      </c>
    </row>
    <row r="247" customHeight="1" spans="1:3">
      <c r="A247" s="82">
        <v>2200601</v>
      </c>
      <c r="B247" s="12" t="s">
        <v>1728</v>
      </c>
      <c r="C247" s="10"/>
    </row>
    <row r="248" customHeight="1" spans="1:3">
      <c r="A248" s="82">
        <v>2200602</v>
      </c>
      <c r="B248" s="12" t="s">
        <v>1729</v>
      </c>
      <c r="C248" s="10"/>
    </row>
    <row r="249" customHeight="1" spans="1:3">
      <c r="A249" s="82">
        <v>221</v>
      </c>
      <c r="B249" s="9" t="s">
        <v>979</v>
      </c>
      <c r="C249" s="10">
        <f>C250</f>
        <v>0</v>
      </c>
    </row>
    <row r="250" customHeight="1" spans="1:3">
      <c r="A250" s="82">
        <v>22198</v>
      </c>
      <c r="B250" s="9" t="s">
        <v>1531</v>
      </c>
      <c r="C250" s="10">
        <f>SUM(C251:C252)</f>
        <v>0</v>
      </c>
    </row>
    <row r="251" customHeight="1" spans="1:3">
      <c r="A251" s="82">
        <v>2219801</v>
      </c>
      <c r="B251" s="12" t="s">
        <v>990</v>
      </c>
      <c r="C251" s="10"/>
    </row>
    <row r="252" customHeight="1" spans="1:3">
      <c r="A252" s="82">
        <v>2219899</v>
      </c>
      <c r="B252" s="12" t="s">
        <v>1730</v>
      </c>
      <c r="C252" s="10"/>
    </row>
    <row r="253" customHeight="1" spans="1:3">
      <c r="A253" s="82">
        <v>222</v>
      </c>
      <c r="B253" s="9" t="s">
        <v>1003</v>
      </c>
      <c r="C253" s="10">
        <f>C254</f>
        <v>0</v>
      </c>
    </row>
    <row r="254" customHeight="1" spans="1:3">
      <c r="A254" s="82">
        <v>22298</v>
      </c>
      <c r="B254" s="9" t="s">
        <v>1531</v>
      </c>
      <c r="C254" s="10">
        <f>SUM(C255:C256)</f>
        <v>0</v>
      </c>
    </row>
    <row r="255" customHeight="1" spans="1:3">
      <c r="A255" s="82">
        <v>2229801</v>
      </c>
      <c r="B255" s="12" t="s">
        <v>1014</v>
      </c>
      <c r="C255" s="10"/>
    </row>
    <row r="256" customHeight="1" spans="1:3">
      <c r="A256" s="82">
        <v>2229899</v>
      </c>
      <c r="B256" s="12" t="s">
        <v>1731</v>
      </c>
      <c r="C256" s="10"/>
    </row>
    <row r="257" customHeight="1" spans="1:3">
      <c r="A257" s="82">
        <v>224</v>
      </c>
      <c r="B257" s="9" t="s">
        <v>1044</v>
      </c>
      <c r="C257" s="10">
        <f>C258</f>
        <v>0</v>
      </c>
    </row>
    <row r="258" customHeight="1" spans="1:3">
      <c r="A258" s="82">
        <v>22498</v>
      </c>
      <c r="B258" s="9" t="s">
        <v>1531</v>
      </c>
      <c r="C258" s="10">
        <f>SUM(C259:C261)</f>
        <v>0</v>
      </c>
    </row>
    <row r="259" customHeight="1" spans="1:3">
      <c r="A259" s="82">
        <v>2249801</v>
      </c>
      <c r="B259" s="12" t="s">
        <v>1732</v>
      </c>
      <c r="C259" s="10"/>
    </row>
    <row r="260" customHeight="1" spans="1:3">
      <c r="A260" s="82">
        <v>2249802</v>
      </c>
      <c r="B260" s="12" t="s">
        <v>1733</v>
      </c>
      <c r="C260" s="10"/>
    </row>
    <row r="261" customHeight="1" spans="1:3">
      <c r="A261" s="82">
        <v>2249899</v>
      </c>
      <c r="B261" s="12" t="s">
        <v>1734</v>
      </c>
      <c r="C261" s="10"/>
    </row>
    <row r="262" customHeight="1" spans="1:3">
      <c r="A262" s="82">
        <v>229</v>
      </c>
      <c r="B262" s="9" t="s">
        <v>1165</v>
      </c>
      <c r="C262" s="10">
        <f>SUM(C263,C267,C276,C278,C280,C282,C294)</f>
        <v>43745</v>
      </c>
    </row>
    <row r="263" customHeight="1" spans="1:3">
      <c r="A263" s="82">
        <v>22904</v>
      </c>
      <c r="B263" s="9" t="s">
        <v>1735</v>
      </c>
      <c r="C263" s="10">
        <f>SUM(C264:C266)</f>
        <v>43226</v>
      </c>
    </row>
    <row r="264" customHeight="1" spans="1:3">
      <c r="A264" s="82">
        <v>2290401</v>
      </c>
      <c r="B264" s="12" t="s">
        <v>1736</v>
      </c>
      <c r="C264" s="10"/>
    </row>
    <row r="265" customHeight="1" spans="1:3">
      <c r="A265" s="82">
        <v>2290402</v>
      </c>
      <c r="B265" s="12" t="s">
        <v>1737</v>
      </c>
      <c r="C265" s="10">
        <v>15910</v>
      </c>
    </row>
    <row r="266" customHeight="1" spans="1:3">
      <c r="A266" s="82">
        <v>2290403</v>
      </c>
      <c r="B266" s="12" t="s">
        <v>1738</v>
      </c>
      <c r="C266" s="10">
        <v>27316</v>
      </c>
    </row>
    <row r="267" customHeight="1" spans="1:3">
      <c r="A267" s="82">
        <v>22908</v>
      </c>
      <c r="B267" s="9" t="s">
        <v>1739</v>
      </c>
      <c r="C267" s="10">
        <f>SUM(C268:C275)</f>
        <v>0</v>
      </c>
    </row>
    <row r="268" customHeight="1" spans="1:3">
      <c r="A268" s="82">
        <v>2290802</v>
      </c>
      <c r="B268" s="12" t="s">
        <v>1740</v>
      </c>
      <c r="C268" s="10"/>
    </row>
    <row r="269" customHeight="1" spans="1:3">
      <c r="A269" s="82">
        <v>2290803</v>
      </c>
      <c r="B269" s="12" t="s">
        <v>1741</v>
      </c>
      <c r="C269" s="10"/>
    </row>
    <row r="270" customHeight="1" spans="1:3">
      <c r="A270" s="82">
        <v>2290804</v>
      </c>
      <c r="B270" s="12" t="s">
        <v>1742</v>
      </c>
      <c r="C270" s="10"/>
    </row>
    <row r="271" customHeight="1" spans="1:3">
      <c r="A271" s="82">
        <v>2290805</v>
      </c>
      <c r="B271" s="12" t="s">
        <v>1743</v>
      </c>
      <c r="C271" s="10"/>
    </row>
    <row r="272" customHeight="1" spans="1:3">
      <c r="A272" s="82">
        <v>2290806</v>
      </c>
      <c r="B272" s="12" t="s">
        <v>1744</v>
      </c>
      <c r="C272" s="10"/>
    </row>
    <row r="273" customHeight="1" spans="1:3">
      <c r="A273" s="82">
        <v>2290807</v>
      </c>
      <c r="B273" s="12" t="s">
        <v>1745</v>
      </c>
      <c r="C273" s="10"/>
    </row>
    <row r="274" customHeight="1" spans="1:3">
      <c r="A274" s="82">
        <v>2290808</v>
      </c>
      <c r="B274" s="12" t="s">
        <v>1746</v>
      </c>
      <c r="C274" s="10"/>
    </row>
    <row r="275" customHeight="1" spans="1:3">
      <c r="A275" s="82">
        <v>2290899</v>
      </c>
      <c r="B275" s="12" t="s">
        <v>1747</v>
      </c>
      <c r="C275" s="10"/>
    </row>
    <row r="276" customHeight="1" spans="1:3">
      <c r="A276" s="82">
        <v>22909</v>
      </c>
      <c r="B276" s="9" t="s">
        <v>1748</v>
      </c>
      <c r="C276" s="10">
        <f t="shared" ref="C276:C280" si="0">C277</f>
        <v>0</v>
      </c>
    </row>
    <row r="277" customHeight="1" spans="1:3">
      <c r="A277" s="82">
        <v>2290901</v>
      </c>
      <c r="B277" s="12" t="s">
        <v>1749</v>
      </c>
      <c r="C277" s="10"/>
    </row>
    <row r="278" customHeight="1" spans="1:3">
      <c r="A278" s="82">
        <v>22910</v>
      </c>
      <c r="B278" s="9" t="s">
        <v>1750</v>
      </c>
      <c r="C278" s="10">
        <f t="shared" si="0"/>
        <v>0</v>
      </c>
    </row>
    <row r="279" customHeight="1" spans="1:3">
      <c r="A279" s="82">
        <v>2291001</v>
      </c>
      <c r="B279" s="12" t="s">
        <v>1751</v>
      </c>
      <c r="C279" s="10"/>
    </row>
    <row r="280" customHeight="1" spans="1:3">
      <c r="A280" s="82">
        <v>22911</v>
      </c>
      <c r="B280" s="9" t="s">
        <v>1752</v>
      </c>
      <c r="C280" s="10">
        <f t="shared" si="0"/>
        <v>0</v>
      </c>
    </row>
    <row r="281" customHeight="1" spans="1:3">
      <c r="A281" s="82">
        <v>2291101</v>
      </c>
      <c r="B281" s="12" t="s">
        <v>1753</v>
      </c>
      <c r="C281" s="10"/>
    </row>
    <row r="282" customHeight="1" spans="1:3">
      <c r="A282" s="82">
        <v>22960</v>
      </c>
      <c r="B282" s="9" t="s">
        <v>1754</v>
      </c>
      <c r="C282" s="10">
        <f>SUM(C283:C293)</f>
        <v>519</v>
      </c>
    </row>
    <row r="283" customHeight="1" spans="1:3">
      <c r="A283" s="82">
        <v>2296001</v>
      </c>
      <c r="B283" s="12" t="s">
        <v>1755</v>
      </c>
      <c r="C283" s="10"/>
    </row>
    <row r="284" customHeight="1" spans="1:3">
      <c r="A284" s="82">
        <v>2296002</v>
      </c>
      <c r="B284" s="12" t="s">
        <v>1756</v>
      </c>
      <c r="C284" s="10">
        <v>251</v>
      </c>
    </row>
    <row r="285" customHeight="1" spans="1:3">
      <c r="A285" s="82">
        <v>2296003</v>
      </c>
      <c r="B285" s="12" t="s">
        <v>1757</v>
      </c>
      <c r="C285" s="10">
        <v>191</v>
      </c>
    </row>
    <row r="286" customHeight="1" spans="1:3">
      <c r="A286" s="82">
        <v>2296004</v>
      </c>
      <c r="B286" s="12" t="s">
        <v>1758</v>
      </c>
      <c r="C286" s="10"/>
    </row>
    <row r="287" customHeight="1" spans="1:3">
      <c r="A287" s="82">
        <v>2296005</v>
      </c>
      <c r="B287" s="12" t="s">
        <v>1759</v>
      </c>
      <c r="C287" s="10"/>
    </row>
    <row r="288" customHeight="1" spans="1:3">
      <c r="A288" s="82">
        <v>2296006</v>
      </c>
      <c r="B288" s="12" t="s">
        <v>1760</v>
      </c>
      <c r="C288" s="10">
        <v>77</v>
      </c>
    </row>
    <row r="289" customHeight="1" spans="1:3">
      <c r="A289" s="82">
        <v>2296010</v>
      </c>
      <c r="B289" s="12" t="s">
        <v>1761</v>
      </c>
      <c r="C289" s="10"/>
    </row>
    <row r="290" customHeight="1" spans="1:3">
      <c r="A290" s="82">
        <v>2296011</v>
      </c>
      <c r="B290" s="12" t="s">
        <v>1762</v>
      </c>
      <c r="C290" s="10"/>
    </row>
    <row r="291" customHeight="1" spans="1:3">
      <c r="A291" s="82">
        <v>2296012</v>
      </c>
      <c r="B291" s="12" t="s">
        <v>1763</v>
      </c>
      <c r="C291" s="10"/>
    </row>
    <row r="292" customHeight="1" spans="1:3">
      <c r="A292" s="82">
        <v>2296013</v>
      </c>
      <c r="B292" s="12" t="s">
        <v>1764</v>
      </c>
      <c r="C292" s="10"/>
    </row>
    <row r="293" customHeight="1" spans="1:3">
      <c r="A293" s="82">
        <v>2296099</v>
      </c>
      <c r="B293" s="12" t="s">
        <v>1765</v>
      </c>
      <c r="C293" s="10"/>
    </row>
    <row r="294" customHeight="1" spans="1:3">
      <c r="A294" s="82">
        <v>22998</v>
      </c>
      <c r="B294" s="9" t="s">
        <v>1766</v>
      </c>
      <c r="C294" s="10">
        <f>C295</f>
        <v>0</v>
      </c>
    </row>
    <row r="295" customHeight="1" spans="1:3">
      <c r="A295" s="82">
        <v>2299899</v>
      </c>
      <c r="B295" s="12" t="s">
        <v>204</v>
      </c>
      <c r="C295" s="10"/>
    </row>
    <row r="296" customHeight="1" spans="1:3">
      <c r="A296" s="82">
        <v>232</v>
      </c>
      <c r="B296" s="9" t="s">
        <v>1082</v>
      </c>
      <c r="C296" s="10">
        <f>C297</f>
        <v>10571</v>
      </c>
    </row>
    <row r="297" customHeight="1" spans="1:3">
      <c r="A297" s="82">
        <v>23204</v>
      </c>
      <c r="B297" s="9" t="s">
        <v>1767</v>
      </c>
      <c r="C297" s="10">
        <f>SUM(C298:C312)</f>
        <v>10571</v>
      </c>
    </row>
    <row r="298" customHeight="1" spans="1:3">
      <c r="A298" s="82">
        <v>2320401</v>
      </c>
      <c r="B298" s="12" t="s">
        <v>1768</v>
      </c>
      <c r="C298" s="10"/>
    </row>
    <row r="299" customHeight="1" spans="1:3">
      <c r="A299" s="82">
        <v>2320405</v>
      </c>
      <c r="B299" s="12" t="s">
        <v>1769</v>
      </c>
      <c r="C299" s="10"/>
    </row>
    <row r="300" customHeight="1" spans="1:3">
      <c r="A300" s="82">
        <v>2320411</v>
      </c>
      <c r="B300" s="12" t="s">
        <v>1770</v>
      </c>
      <c r="C300" s="10">
        <v>365</v>
      </c>
    </row>
    <row r="301" customHeight="1" spans="1:3">
      <c r="A301" s="82">
        <v>2320413</v>
      </c>
      <c r="B301" s="12" t="s">
        <v>1771</v>
      </c>
      <c r="C301" s="10"/>
    </row>
    <row r="302" customHeight="1" spans="1:3">
      <c r="A302" s="82">
        <v>2320414</v>
      </c>
      <c r="B302" s="12" t="s">
        <v>1772</v>
      </c>
      <c r="C302" s="10"/>
    </row>
    <row r="303" customHeight="1" spans="1:3">
      <c r="A303" s="82">
        <v>2320416</v>
      </c>
      <c r="B303" s="12" t="s">
        <v>1773</v>
      </c>
      <c r="C303" s="10"/>
    </row>
    <row r="304" customHeight="1" spans="1:3">
      <c r="A304" s="82">
        <v>2320417</v>
      </c>
      <c r="B304" s="12" t="s">
        <v>1774</v>
      </c>
      <c r="C304" s="10"/>
    </row>
    <row r="305" customHeight="1" spans="1:3">
      <c r="A305" s="82">
        <v>2320418</v>
      </c>
      <c r="B305" s="12" t="s">
        <v>1775</v>
      </c>
      <c r="C305" s="10"/>
    </row>
    <row r="306" customHeight="1" spans="1:3">
      <c r="A306" s="82">
        <v>2320419</v>
      </c>
      <c r="B306" s="12" t="s">
        <v>1776</v>
      </c>
      <c r="C306" s="10"/>
    </row>
    <row r="307" customHeight="1" spans="1:3">
      <c r="A307" s="82">
        <v>2320420</v>
      </c>
      <c r="B307" s="12" t="s">
        <v>1777</v>
      </c>
      <c r="C307" s="10"/>
    </row>
    <row r="308" customHeight="1" spans="1:3">
      <c r="A308" s="82">
        <v>2320431</v>
      </c>
      <c r="B308" s="12" t="s">
        <v>1778</v>
      </c>
      <c r="C308" s="10">
        <v>183</v>
      </c>
    </row>
    <row r="309" customHeight="1" spans="1:3">
      <c r="A309" s="82">
        <v>2320432</v>
      </c>
      <c r="B309" s="12" t="s">
        <v>1779</v>
      </c>
      <c r="C309" s="10"/>
    </row>
    <row r="310" customHeight="1" spans="1:3">
      <c r="A310" s="82">
        <v>2320433</v>
      </c>
      <c r="B310" s="12" t="s">
        <v>1780</v>
      </c>
      <c r="C310" s="10">
        <v>2784</v>
      </c>
    </row>
    <row r="311" customHeight="1" spans="1:3">
      <c r="A311" s="82">
        <v>2320498</v>
      </c>
      <c r="B311" s="12" t="s">
        <v>1781</v>
      </c>
      <c r="C311" s="10">
        <v>6614</v>
      </c>
    </row>
    <row r="312" customHeight="1" spans="1:3">
      <c r="A312" s="82">
        <v>2320499</v>
      </c>
      <c r="B312" s="12" t="s">
        <v>1782</v>
      </c>
      <c r="C312" s="10">
        <v>625</v>
      </c>
    </row>
    <row r="313" customHeight="1" spans="1:3">
      <c r="A313" s="82">
        <v>233</v>
      </c>
      <c r="B313" s="9" t="s">
        <v>1095</v>
      </c>
      <c r="C313" s="10">
        <f>C314</f>
        <v>45</v>
      </c>
    </row>
    <row r="314" customHeight="1" spans="1:3">
      <c r="A314" s="82">
        <v>23304</v>
      </c>
      <c r="B314" s="9" t="s">
        <v>1783</v>
      </c>
      <c r="C314" s="10">
        <f>SUM(C315:C329)</f>
        <v>45</v>
      </c>
    </row>
    <row r="315" customHeight="1" spans="1:3">
      <c r="A315" s="82">
        <v>2330401</v>
      </c>
      <c r="B315" s="12" t="s">
        <v>1784</v>
      </c>
      <c r="C315" s="10"/>
    </row>
    <row r="316" customHeight="1" spans="1:3">
      <c r="A316" s="82">
        <v>2330405</v>
      </c>
      <c r="B316" s="12" t="s">
        <v>1785</v>
      </c>
      <c r="C316" s="10"/>
    </row>
    <row r="317" customHeight="1" spans="1:3">
      <c r="A317" s="82">
        <v>2330411</v>
      </c>
      <c r="B317" s="12" t="s">
        <v>1786</v>
      </c>
      <c r="C317" s="10"/>
    </row>
    <row r="318" customHeight="1" spans="1:3">
      <c r="A318" s="82">
        <v>2330413</v>
      </c>
      <c r="B318" s="12" t="s">
        <v>1787</v>
      </c>
      <c r="C318" s="10"/>
    </row>
    <row r="319" customHeight="1" spans="1:3">
      <c r="A319" s="82">
        <v>2330414</v>
      </c>
      <c r="B319" s="12" t="s">
        <v>1788</v>
      </c>
      <c r="C319" s="10"/>
    </row>
    <row r="320" customHeight="1" spans="1:3">
      <c r="A320" s="82">
        <v>2330416</v>
      </c>
      <c r="B320" s="12" t="s">
        <v>1789</v>
      </c>
      <c r="C320" s="10"/>
    </row>
    <row r="321" customHeight="1" spans="1:3">
      <c r="A321" s="82">
        <v>2330417</v>
      </c>
      <c r="B321" s="12" t="s">
        <v>1790</v>
      </c>
      <c r="C321" s="10"/>
    </row>
    <row r="322" customHeight="1" spans="1:3">
      <c r="A322" s="82">
        <v>2330418</v>
      </c>
      <c r="B322" s="12" t="s">
        <v>1791</v>
      </c>
      <c r="C322" s="10"/>
    </row>
    <row r="323" customHeight="1" spans="1:3">
      <c r="A323" s="82">
        <v>2330419</v>
      </c>
      <c r="B323" s="12" t="s">
        <v>1792</v>
      </c>
      <c r="C323" s="10"/>
    </row>
    <row r="324" customHeight="1" spans="1:3">
      <c r="A324" s="82">
        <v>2330420</v>
      </c>
      <c r="B324" s="12" t="s">
        <v>1793</v>
      </c>
      <c r="C324" s="10"/>
    </row>
    <row r="325" customHeight="1" spans="1:3">
      <c r="A325" s="82">
        <v>2330431</v>
      </c>
      <c r="B325" s="12" t="s">
        <v>1794</v>
      </c>
      <c r="C325" s="10"/>
    </row>
    <row r="326" customHeight="1" spans="1:3">
      <c r="A326" s="82">
        <v>2330432</v>
      </c>
      <c r="B326" s="12" t="s">
        <v>1795</v>
      </c>
      <c r="C326" s="10"/>
    </row>
    <row r="327" customHeight="1" spans="1:3">
      <c r="A327" s="82">
        <v>2330433</v>
      </c>
      <c r="B327" s="12" t="s">
        <v>1796</v>
      </c>
      <c r="C327" s="10"/>
    </row>
    <row r="328" customHeight="1" spans="1:3">
      <c r="A328" s="82">
        <v>2330498</v>
      </c>
      <c r="B328" s="12" t="s">
        <v>1797</v>
      </c>
      <c r="C328" s="10">
        <v>35</v>
      </c>
    </row>
    <row r="329" customHeight="1" spans="1:3">
      <c r="A329" s="82">
        <v>2330499</v>
      </c>
      <c r="B329" s="12" t="s">
        <v>1798</v>
      </c>
      <c r="C329" s="10">
        <v>10</v>
      </c>
    </row>
    <row r="330" customHeight="1" spans="1:3">
      <c r="A330" s="82">
        <v>234</v>
      </c>
      <c r="B330" s="80" t="s">
        <v>1799</v>
      </c>
      <c r="C330" s="10">
        <f>SUM(C331,C344)</f>
        <v>0</v>
      </c>
    </row>
    <row r="331" customHeight="1" spans="1:3">
      <c r="A331" s="82">
        <v>23401</v>
      </c>
      <c r="B331" s="80" t="s">
        <v>1125</v>
      </c>
      <c r="C331" s="10">
        <f>SUM(C332:C343)</f>
        <v>0</v>
      </c>
    </row>
    <row r="332" customHeight="1" spans="1:3">
      <c r="A332" s="82">
        <v>2340101</v>
      </c>
      <c r="B332" s="82" t="s">
        <v>1800</v>
      </c>
      <c r="C332" s="10"/>
    </row>
    <row r="333" customHeight="1" spans="1:3">
      <c r="A333" s="82">
        <v>2340102</v>
      </c>
      <c r="B333" s="82" t="s">
        <v>1801</v>
      </c>
      <c r="C333" s="10"/>
    </row>
    <row r="334" customHeight="1" spans="1:3">
      <c r="A334" s="82">
        <v>2340103</v>
      </c>
      <c r="B334" s="82" t="s">
        <v>1802</v>
      </c>
      <c r="C334" s="10"/>
    </row>
    <row r="335" customHeight="1" spans="1:3">
      <c r="A335" s="82">
        <v>2340104</v>
      </c>
      <c r="B335" s="82" t="s">
        <v>1803</v>
      </c>
      <c r="C335" s="10"/>
    </row>
    <row r="336" customHeight="1" spans="1:3">
      <c r="A336" s="82">
        <v>2340105</v>
      </c>
      <c r="B336" s="82" t="s">
        <v>1804</v>
      </c>
      <c r="C336" s="10"/>
    </row>
    <row r="337" customHeight="1" spans="1:3">
      <c r="A337" s="82">
        <v>2340106</v>
      </c>
      <c r="B337" s="82" t="s">
        <v>1805</v>
      </c>
      <c r="C337" s="10"/>
    </row>
    <row r="338" customHeight="1" spans="1:3">
      <c r="A338" s="82">
        <v>2340107</v>
      </c>
      <c r="B338" s="82" t="s">
        <v>1806</v>
      </c>
      <c r="C338" s="10"/>
    </row>
    <row r="339" customHeight="1" spans="1:3">
      <c r="A339" s="82">
        <v>2340108</v>
      </c>
      <c r="B339" s="82" t="s">
        <v>1807</v>
      </c>
      <c r="C339" s="10"/>
    </row>
    <row r="340" customHeight="1" spans="1:3">
      <c r="A340" s="82">
        <v>2340109</v>
      </c>
      <c r="B340" s="82" t="s">
        <v>1808</v>
      </c>
      <c r="C340" s="10"/>
    </row>
    <row r="341" customHeight="1" spans="1:3">
      <c r="A341" s="82">
        <v>2340110</v>
      </c>
      <c r="B341" s="82" t="s">
        <v>1809</v>
      </c>
      <c r="C341" s="10"/>
    </row>
    <row r="342" customHeight="1" spans="1:3">
      <c r="A342" s="82">
        <v>2340111</v>
      </c>
      <c r="B342" s="82" t="s">
        <v>1810</v>
      </c>
      <c r="C342" s="10"/>
    </row>
    <row r="343" customHeight="1" spans="1:3">
      <c r="A343" s="82">
        <v>2340199</v>
      </c>
      <c r="B343" s="82" t="s">
        <v>1811</v>
      </c>
      <c r="C343" s="10"/>
    </row>
    <row r="344" customHeight="1" spans="1:3">
      <c r="A344" s="82">
        <v>23402</v>
      </c>
      <c r="B344" s="80" t="s">
        <v>1812</v>
      </c>
      <c r="C344" s="10">
        <f>SUM(C345:C350)</f>
        <v>0</v>
      </c>
    </row>
    <row r="345" customHeight="1" spans="1:3">
      <c r="A345" s="82">
        <v>2340201</v>
      </c>
      <c r="B345" s="82" t="s">
        <v>882</v>
      </c>
      <c r="C345" s="10"/>
    </row>
    <row r="346" customHeight="1" spans="1:3">
      <c r="A346" s="82">
        <v>2340202</v>
      </c>
      <c r="B346" s="82" t="s">
        <v>928</v>
      </c>
      <c r="C346" s="10"/>
    </row>
    <row r="347" customHeight="1" spans="1:3">
      <c r="A347" s="82">
        <v>2340203</v>
      </c>
      <c r="B347" s="82" t="s">
        <v>1813</v>
      </c>
      <c r="C347" s="10"/>
    </row>
    <row r="348" customHeight="1" spans="1:3">
      <c r="A348" s="82">
        <v>2340204</v>
      </c>
      <c r="B348" s="82" t="s">
        <v>1814</v>
      </c>
      <c r="C348" s="10"/>
    </row>
    <row r="349" customHeight="1" spans="1:3">
      <c r="A349" s="82">
        <v>2340205</v>
      </c>
      <c r="B349" s="82" t="s">
        <v>1815</v>
      </c>
      <c r="C349" s="10"/>
    </row>
    <row r="350" customHeight="1" spans="1:3">
      <c r="A350" s="82">
        <v>2340299</v>
      </c>
      <c r="B350" s="82" t="s">
        <v>1816</v>
      </c>
      <c r="C350" s="10"/>
    </row>
  </sheetData>
  <autoFilter xmlns:etc="http://www.wps.cn/officeDocument/2017/etCustomData" ref="A5:IC350" etc:filterBottomFollowUsedRange="0">
    <extLst/>
  </autoFilter>
  <mergeCells count="4">
    <mergeCell ref="A2:C2"/>
    <mergeCell ref="A4:A5"/>
    <mergeCell ref="B4:B5"/>
    <mergeCell ref="C4:C5"/>
  </mergeCells>
  <dataValidations count="1">
    <dataValidation type="decimal" operator="between" allowBlank="1" showInputMessage="1" showErrorMessage="1" sqref="C6:C350">
      <formula1>-99999999999999</formula1>
      <formula2>99999999999999</formula2>
    </dataValidation>
  </dataValidations>
  <pageMargins left="0.590277777777778" right="0.590277777777778" top="0.786805555555556" bottom="0.786805555555556" header="0" footer="0.393055555555556"/>
  <pageSetup paperSize="9" firstPageNumber="86" orientation="portrait" useFirstPageNumber="1" horizontalDpi="600"/>
  <headerFooter alignWithMargins="0" scaleWithDoc="0">
    <oddFooter>&amp;C&amp;12-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F19"/>
  <sheetViews>
    <sheetView showGridLines="0" workbookViewId="0">
      <selection activeCell="A1" sqref="A1"/>
    </sheetView>
  </sheetViews>
  <sheetFormatPr defaultColWidth="9" defaultRowHeight="12.75" customHeight="1" outlineLevelCol="5"/>
  <cols>
    <col min="1" max="1" width="59.625" style="55" customWidth="1"/>
    <col min="2" max="2" width="31.5333333333333" style="57" customWidth="1"/>
    <col min="3" max="239" width="9" style="58"/>
    <col min="240" max="240" width="65.3833333333333" style="58" customWidth="1"/>
    <col min="241" max="246" width="21.25" style="58" customWidth="1"/>
    <col min="247" max="247" width="8" style="58" customWidth="1"/>
    <col min="248" max="248" width="6" style="58" customWidth="1"/>
    <col min="249" max="16384" width="9" style="58"/>
  </cols>
  <sheetData>
    <row r="1" s="54" customFormat="1" ht="24" customHeight="1" spans="1:6">
      <c r="A1" s="16" t="s">
        <v>1820</v>
      </c>
      <c r="B1" s="59"/>
    </row>
    <row r="2" s="55" customFormat="1" ht="31.5" customHeight="1" spans="1:6">
      <c r="A2" s="60" t="s">
        <v>1821</v>
      </c>
      <c r="B2" s="61"/>
    </row>
    <row r="3" s="55" customFormat="1" ht="26.1" customHeight="1" spans="1:6">
      <c r="B3" s="62" t="s">
        <v>2</v>
      </c>
    </row>
    <row r="4" s="55" customFormat="1" ht="36" customHeight="1" spans="1:6">
      <c r="A4" s="63" t="s">
        <v>3</v>
      </c>
      <c r="B4" s="64" t="s">
        <v>1389</v>
      </c>
      <c r="D4" s="65"/>
    </row>
    <row r="5" s="55" customFormat="1" ht="36" customHeight="1" spans="1:6">
      <c r="A5" s="66"/>
      <c r="B5" s="64"/>
    </row>
    <row r="6" s="56" customFormat="1" ht="55" customHeight="1" spans="1:6">
      <c r="A6" s="67" t="s">
        <v>1822</v>
      </c>
      <c r="B6" s="68">
        <v>327351</v>
      </c>
      <c r="F6" s="69"/>
    </row>
    <row r="7" s="56" customFormat="1" ht="55" customHeight="1" spans="1:6">
      <c r="A7" s="67" t="s">
        <v>1823</v>
      </c>
      <c r="B7" s="68">
        <v>381038</v>
      </c>
    </row>
    <row r="8" s="56" customFormat="1" ht="55" customHeight="1" spans="1:6">
      <c r="A8" s="67" t="s">
        <v>1824</v>
      </c>
      <c r="B8" s="68">
        <v>51271</v>
      </c>
    </row>
    <row r="9" s="56" customFormat="1" ht="55" customHeight="1" spans="1:6">
      <c r="A9" s="70" t="s">
        <v>1434</v>
      </c>
      <c r="B9" s="71"/>
      <c r="F9" s="69"/>
    </row>
    <row r="10" s="56" customFormat="1" ht="55" customHeight="1" spans="1:6">
      <c r="A10" s="70" t="s">
        <v>1435</v>
      </c>
      <c r="B10" s="71"/>
      <c r="F10" s="69"/>
    </row>
    <row r="11" s="56" customFormat="1" ht="55" customHeight="1" spans="1:6">
      <c r="A11" s="70" t="s">
        <v>1436</v>
      </c>
      <c r="B11" s="71"/>
      <c r="F11" s="69"/>
    </row>
    <row r="12" s="56" customFormat="1" ht="55" customHeight="1" spans="1:6">
      <c r="A12" s="67" t="s">
        <v>1825</v>
      </c>
      <c r="B12" s="72">
        <v>11992</v>
      </c>
    </row>
    <row r="13" s="56" customFormat="1" ht="55" customHeight="1" spans="1:6">
      <c r="A13" s="70" t="s">
        <v>1826</v>
      </c>
      <c r="B13" s="71">
        <v>11992</v>
      </c>
      <c r="F13" s="69"/>
    </row>
    <row r="14" s="56" customFormat="1" ht="55" customHeight="1" spans="1:6">
      <c r="A14" s="73" t="s">
        <v>1827</v>
      </c>
      <c r="B14" s="71">
        <v>-10955</v>
      </c>
      <c r="F14" s="69"/>
    </row>
    <row r="15" s="56" customFormat="1" ht="55" customHeight="1" spans="1:6">
      <c r="A15" s="73" t="s">
        <v>1828</v>
      </c>
      <c r="B15" s="68">
        <v>377585</v>
      </c>
      <c r="F15" s="69"/>
    </row>
    <row r="16"/>
    <row r="17"/>
    <row r="19"/>
  </sheetData>
  <mergeCells count="3">
    <mergeCell ref="A2:B2"/>
    <mergeCell ref="A4:A5"/>
    <mergeCell ref="B4:B5"/>
  </mergeCells>
  <dataValidations count="1">
    <dataValidation type="decimal" operator="between" allowBlank="1" showInputMessage="1" showErrorMessage="1" sqref="B12">
      <formula1>-99999999999999</formula1>
      <formula2>99999999999999</formula2>
    </dataValidation>
  </dataValidations>
  <printOptions horizontalCentered="1"/>
  <pageMargins left="0.590277777777778" right="0.590277777777778" top="0.786805555555556" bottom="0.786805555555556" header="0.310416666666667" footer="0.393055555555556"/>
  <pageSetup paperSize="9" firstPageNumber="98" orientation="portrait" useFirstPageNumber="1" horizontalDpi="600"/>
  <headerFooter>
    <oddFooter>&amp;C&amp;12-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G56"/>
  <sheetViews>
    <sheetView topLeftCell="A4" workbookViewId="0">
      <selection activeCell="M33" sqref="M33"/>
    </sheetView>
  </sheetViews>
  <sheetFormatPr defaultColWidth="9" defaultRowHeight="14.25" outlineLevelCol="6"/>
  <cols>
    <col min="2" max="2" width="26.125" customWidth="1"/>
    <col min="3" max="3" width="16.5" customWidth="1"/>
    <col min="4" max="4" width="13.75" customWidth="1"/>
    <col min="5" max="5" width="13.25" customWidth="1"/>
    <col min="6" max="6" width="13.875" customWidth="1"/>
  </cols>
  <sheetData>
    <row r="1" spans="1:7">
      <c r="A1" s="33" t="s">
        <v>1829</v>
      </c>
      <c r="B1" s="34"/>
      <c r="C1" s="34"/>
      <c r="D1" s="35"/>
      <c r="E1" s="35"/>
      <c r="F1" s="35"/>
      <c r="G1" s="36"/>
    </row>
    <row r="2" spans="1:7">
      <c r="A2" s="16" t="s">
        <v>1829</v>
      </c>
      <c r="B2" s="37"/>
      <c r="C2" s="37"/>
      <c r="D2" s="38"/>
      <c r="E2" s="38"/>
      <c r="F2" s="38"/>
      <c r="G2" s="36"/>
    </row>
    <row r="3" ht="22.5" spans="1:7">
      <c r="A3" s="39" t="s">
        <v>1830</v>
      </c>
      <c r="B3" s="39"/>
      <c r="C3" s="39"/>
      <c r="D3" s="39"/>
      <c r="E3" s="39"/>
      <c r="F3" s="39"/>
      <c r="G3" s="39"/>
    </row>
    <row r="4" spans="1:7">
      <c r="A4" s="40"/>
      <c r="B4" s="40"/>
      <c r="C4" s="41"/>
      <c r="D4" s="41"/>
      <c r="E4" s="41"/>
      <c r="F4" s="41"/>
      <c r="G4" s="41" t="s">
        <v>2</v>
      </c>
    </row>
    <row r="5" spans="1:7">
      <c r="A5" s="42" t="s">
        <v>37</v>
      </c>
      <c r="B5" s="42" t="s">
        <v>1453</v>
      </c>
      <c r="C5" s="42" t="s">
        <v>4</v>
      </c>
      <c r="D5" s="42" t="s">
        <v>5</v>
      </c>
      <c r="E5" s="43" t="s">
        <v>1454</v>
      </c>
      <c r="F5" s="42" t="s">
        <v>1455</v>
      </c>
      <c r="G5" s="43" t="s">
        <v>8</v>
      </c>
    </row>
    <row r="6" spans="1:7">
      <c r="A6" s="44"/>
      <c r="B6" s="44" t="s">
        <v>1831</v>
      </c>
      <c r="C6" s="45">
        <f>C7</f>
        <v>500</v>
      </c>
      <c r="D6" s="46">
        <f>D7</f>
        <v>500</v>
      </c>
      <c r="E6" s="29">
        <f>D6/C6*100</f>
        <v>100</v>
      </c>
      <c r="F6" s="47"/>
      <c r="G6" s="48"/>
    </row>
    <row r="7" spans="1:7">
      <c r="A7" s="49">
        <v>103</v>
      </c>
      <c r="B7" s="50" t="s">
        <v>1832</v>
      </c>
      <c r="C7" s="45">
        <f>C8</f>
        <v>500</v>
      </c>
      <c r="D7" s="46">
        <f>D8</f>
        <v>500</v>
      </c>
      <c r="E7" s="29">
        <f>D7/C7*100</f>
        <v>100</v>
      </c>
      <c r="F7" s="47"/>
      <c r="G7" s="48"/>
    </row>
    <row r="8" spans="1:7">
      <c r="A8" s="49">
        <v>10306</v>
      </c>
      <c r="B8" s="50" t="s">
        <v>29</v>
      </c>
      <c r="C8" s="45">
        <f>C9+C41+C46+C52+C56</f>
        <v>500</v>
      </c>
      <c r="D8" s="46">
        <f>D9+D41+D46+D52+D56</f>
        <v>500</v>
      </c>
      <c r="E8" s="29">
        <f>D8/C8*100</f>
        <v>100</v>
      </c>
      <c r="F8" s="47"/>
      <c r="G8" s="48"/>
    </row>
    <row r="9" spans="1:7">
      <c r="A9" s="49">
        <v>1030601</v>
      </c>
      <c r="B9" s="50" t="s">
        <v>1833</v>
      </c>
      <c r="C9" s="45">
        <f>SUM(C10:C40)</f>
        <v>0</v>
      </c>
      <c r="D9" s="46">
        <f>SUM(D10:D40)</f>
        <v>500</v>
      </c>
      <c r="E9" s="29"/>
      <c r="F9" s="47"/>
      <c r="G9" s="48"/>
    </row>
    <row r="10" spans="1:7">
      <c r="A10" s="49">
        <v>103060103</v>
      </c>
      <c r="B10" s="51" t="s">
        <v>1834</v>
      </c>
      <c r="C10" s="45"/>
      <c r="D10" s="52"/>
      <c r="E10" s="29"/>
      <c r="F10" s="47"/>
      <c r="G10" s="48"/>
    </row>
    <row r="11" spans="1:7">
      <c r="A11" s="49">
        <v>103060104</v>
      </c>
      <c r="B11" s="51" t="s">
        <v>1835</v>
      </c>
      <c r="C11" s="45"/>
      <c r="D11" s="46"/>
      <c r="E11" s="29"/>
      <c r="F11" s="47"/>
      <c r="G11" s="48"/>
    </row>
    <row r="12" spans="1:7">
      <c r="A12" s="49">
        <v>103060105</v>
      </c>
      <c r="B12" s="51" t="s">
        <v>1836</v>
      </c>
      <c r="C12" s="45"/>
      <c r="D12" s="53"/>
      <c r="E12" s="29"/>
      <c r="F12" s="47"/>
      <c r="G12" s="48"/>
    </row>
    <row r="13" spans="1:7">
      <c r="A13" s="49">
        <v>103060106</v>
      </c>
      <c r="B13" s="51" t="s">
        <v>1837</v>
      </c>
      <c r="C13" s="45"/>
      <c r="D13" s="46"/>
      <c r="E13" s="29"/>
      <c r="F13" s="47"/>
      <c r="G13" s="48"/>
    </row>
    <row r="14" spans="1:7">
      <c r="A14" s="49">
        <v>103060107</v>
      </c>
      <c r="B14" s="51" t="s">
        <v>1838</v>
      </c>
      <c r="C14" s="45"/>
      <c r="D14" s="46"/>
      <c r="E14" s="29"/>
      <c r="F14" s="47"/>
      <c r="G14" s="48"/>
    </row>
    <row r="15" spans="1:7">
      <c r="A15" s="49">
        <v>103060108</v>
      </c>
      <c r="B15" s="51" t="s">
        <v>1839</v>
      </c>
      <c r="C15" s="45"/>
      <c r="D15" s="46"/>
      <c r="E15" s="29"/>
      <c r="F15" s="47"/>
      <c r="G15" s="48"/>
    </row>
    <row r="16" spans="1:7">
      <c r="A16" s="49">
        <v>103060109</v>
      </c>
      <c r="B16" s="51" t="s">
        <v>1840</v>
      </c>
      <c r="C16" s="45"/>
      <c r="D16" s="46"/>
      <c r="E16" s="29"/>
      <c r="F16" s="47"/>
      <c r="G16" s="48"/>
    </row>
    <row r="17" spans="1:7">
      <c r="A17" s="49">
        <v>103060112</v>
      </c>
      <c r="B17" s="51" t="s">
        <v>1841</v>
      </c>
      <c r="C17" s="45"/>
      <c r="D17" s="46"/>
      <c r="E17" s="29"/>
      <c r="F17" s="47"/>
      <c r="G17" s="48"/>
    </row>
    <row r="18" spans="1:7">
      <c r="A18" s="49">
        <v>103060113</v>
      </c>
      <c r="B18" s="51" t="s">
        <v>1842</v>
      </c>
      <c r="C18" s="45"/>
      <c r="D18" s="46"/>
      <c r="E18" s="29"/>
      <c r="F18" s="47"/>
      <c r="G18" s="48"/>
    </row>
    <row r="19" spans="1:7">
      <c r="A19" s="49">
        <v>103060114</v>
      </c>
      <c r="B19" s="51" t="s">
        <v>1843</v>
      </c>
      <c r="C19" s="45"/>
      <c r="D19" s="46"/>
      <c r="E19" s="29"/>
      <c r="F19" s="47"/>
      <c r="G19" s="48"/>
    </row>
    <row r="20" spans="1:7">
      <c r="A20" s="49">
        <v>103060115</v>
      </c>
      <c r="B20" s="51" t="s">
        <v>1844</v>
      </c>
      <c r="C20" s="45"/>
      <c r="D20" s="46"/>
      <c r="E20" s="29"/>
      <c r="F20" s="47"/>
      <c r="G20" s="48"/>
    </row>
    <row r="21" spans="1:7">
      <c r="A21" s="49">
        <v>103060116</v>
      </c>
      <c r="B21" s="51" t="s">
        <v>1845</v>
      </c>
      <c r="C21" s="45"/>
      <c r="D21" s="46"/>
      <c r="E21" s="29"/>
      <c r="F21" s="47"/>
      <c r="G21" s="48"/>
    </row>
    <row r="22" spans="1:7">
      <c r="A22" s="49">
        <v>103060117</v>
      </c>
      <c r="B22" s="51" t="s">
        <v>1846</v>
      </c>
      <c r="C22" s="45"/>
      <c r="D22" s="46"/>
      <c r="E22" s="29"/>
      <c r="F22" s="47"/>
      <c r="G22" s="48"/>
    </row>
    <row r="23" spans="1:7">
      <c r="A23" s="49">
        <v>103060118</v>
      </c>
      <c r="B23" s="51" t="s">
        <v>1847</v>
      </c>
      <c r="C23" s="45"/>
      <c r="D23" s="46"/>
      <c r="E23" s="29"/>
      <c r="F23" s="47"/>
      <c r="G23" s="48"/>
    </row>
    <row r="24" spans="1:7">
      <c r="A24" s="49">
        <v>103060119</v>
      </c>
      <c r="B24" s="51" t="s">
        <v>1848</v>
      </c>
      <c r="C24" s="45"/>
      <c r="D24" s="46"/>
      <c r="E24" s="29"/>
      <c r="F24" s="47"/>
      <c r="G24" s="48"/>
    </row>
    <row r="25" spans="1:7">
      <c r="A25" s="49">
        <v>103060120</v>
      </c>
      <c r="B25" s="51" t="s">
        <v>1849</v>
      </c>
      <c r="C25" s="45"/>
      <c r="D25" s="46"/>
      <c r="E25" s="29"/>
      <c r="F25" s="47"/>
      <c r="G25" s="48"/>
    </row>
    <row r="26" spans="1:7">
      <c r="A26" s="49">
        <v>103060121</v>
      </c>
      <c r="B26" s="51" t="s">
        <v>1850</v>
      </c>
      <c r="C26" s="45"/>
      <c r="D26" s="46"/>
      <c r="E26" s="29"/>
      <c r="F26" s="47"/>
      <c r="G26" s="48"/>
    </row>
    <row r="27" spans="1:7">
      <c r="A27" s="49">
        <v>103060122</v>
      </c>
      <c r="B27" s="51" t="s">
        <v>1851</v>
      </c>
      <c r="C27" s="45"/>
      <c r="D27" s="46"/>
      <c r="E27" s="29"/>
      <c r="F27" s="47"/>
      <c r="G27" s="48"/>
    </row>
    <row r="28" spans="1:7">
      <c r="A28" s="49">
        <v>103060123</v>
      </c>
      <c r="B28" s="51" t="s">
        <v>1852</v>
      </c>
      <c r="C28" s="45"/>
      <c r="D28" s="46"/>
      <c r="E28" s="29"/>
      <c r="F28" s="47"/>
      <c r="G28" s="48"/>
    </row>
    <row r="29" spans="1:7">
      <c r="A29" s="49">
        <v>103060124</v>
      </c>
      <c r="B29" s="51" t="s">
        <v>1853</v>
      </c>
      <c r="C29" s="45"/>
      <c r="D29" s="46"/>
      <c r="E29" s="29"/>
      <c r="F29" s="47"/>
      <c r="G29" s="48"/>
    </row>
    <row r="30" spans="1:7">
      <c r="A30" s="49">
        <v>103060125</v>
      </c>
      <c r="B30" s="51" t="s">
        <v>1854</v>
      </c>
      <c r="C30" s="45"/>
      <c r="D30" s="46"/>
      <c r="E30" s="29"/>
      <c r="F30" s="47"/>
      <c r="G30" s="48"/>
    </row>
    <row r="31" spans="1:7">
      <c r="A31" s="49">
        <v>103060126</v>
      </c>
      <c r="B31" s="51" t="s">
        <v>1855</v>
      </c>
      <c r="C31" s="45"/>
      <c r="D31" s="46"/>
      <c r="E31" s="29"/>
      <c r="F31" s="47"/>
      <c r="G31" s="48"/>
    </row>
    <row r="32" spans="1:7">
      <c r="A32" s="49">
        <v>103060127</v>
      </c>
      <c r="B32" s="51" t="s">
        <v>1856</v>
      </c>
      <c r="C32" s="45"/>
      <c r="D32" s="46"/>
      <c r="E32" s="29"/>
      <c r="F32" s="47"/>
      <c r="G32" s="48"/>
    </row>
    <row r="33" spans="1:7">
      <c r="A33" s="49">
        <v>103060128</v>
      </c>
      <c r="B33" s="51" t="s">
        <v>1857</v>
      </c>
      <c r="C33" s="45"/>
      <c r="D33" s="46"/>
      <c r="E33" s="29"/>
      <c r="F33" s="47"/>
      <c r="G33" s="48"/>
    </row>
    <row r="34" spans="1:7">
      <c r="A34" s="49">
        <v>103060129</v>
      </c>
      <c r="B34" s="51" t="s">
        <v>1858</v>
      </c>
      <c r="C34" s="45"/>
      <c r="D34" s="46"/>
      <c r="E34" s="29"/>
      <c r="F34" s="47"/>
      <c r="G34" s="48"/>
    </row>
    <row r="35" spans="1:7">
      <c r="A35" s="49">
        <v>103060130</v>
      </c>
      <c r="B35" s="51" t="s">
        <v>1859</v>
      </c>
      <c r="C35" s="45"/>
      <c r="D35" s="46"/>
      <c r="E35" s="29"/>
      <c r="F35" s="47"/>
      <c r="G35" s="48"/>
    </row>
    <row r="36" spans="1:7">
      <c r="A36" s="49">
        <v>103060131</v>
      </c>
      <c r="B36" s="51" t="s">
        <v>1860</v>
      </c>
      <c r="C36" s="45"/>
      <c r="D36" s="46"/>
      <c r="E36" s="29"/>
      <c r="F36" s="47"/>
      <c r="G36" s="48"/>
    </row>
    <row r="37" spans="1:7">
      <c r="A37" s="49">
        <v>103060132</v>
      </c>
      <c r="B37" s="51" t="s">
        <v>1861</v>
      </c>
      <c r="C37" s="45"/>
      <c r="D37" s="46"/>
      <c r="E37" s="29"/>
      <c r="F37" s="47"/>
      <c r="G37" s="48"/>
    </row>
    <row r="38" spans="1:7">
      <c r="A38" s="49">
        <v>103060133</v>
      </c>
      <c r="B38" s="51" t="s">
        <v>1862</v>
      </c>
      <c r="C38" s="45"/>
      <c r="D38" s="46"/>
      <c r="E38" s="29"/>
      <c r="F38" s="47"/>
      <c r="G38" s="48"/>
    </row>
    <row r="39" spans="1:7">
      <c r="A39" s="49">
        <v>103060134</v>
      </c>
      <c r="B39" s="51" t="s">
        <v>1863</v>
      </c>
      <c r="C39" s="45"/>
      <c r="D39" s="46"/>
      <c r="E39" s="29"/>
      <c r="F39" s="47"/>
      <c r="G39" s="48"/>
    </row>
    <row r="40" spans="1:7">
      <c r="A40" s="49">
        <v>103060198</v>
      </c>
      <c r="B40" s="51" t="s">
        <v>1864</v>
      </c>
      <c r="C40" s="45"/>
      <c r="D40" s="46">
        <v>500</v>
      </c>
      <c r="E40" s="29"/>
      <c r="F40" s="47"/>
      <c r="G40" s="48"/>
    </row>
    <row r="41" spans="1:7">
      <c r="A41" s="49">
        <v>1030602</v>
      </c>
      <c r="B41" s="50" t="s">
        <v>1865</v>
      </c>
      <c r="C41" s="45">
        <f>SUM(C42:C45)</f>
        <v>500</v>
      </c>
      <c r="D41" s="46">
        <f>SUM(D42:D45)</f>
        <v>0</v>
      </c>
      <c r="E41" s="29">
        <f>D41/C41</f>
        <v>0</v>
      </c>
      <c r="F41" s="47"/>
      <c r="G41" s="48"/>
    </row>
    <row r="42" spans="1:7">
      <c r="A42" s="49">
        <v>103060202</v>
      </c>
      <c r="B42" s="51" t="s">
        <v>1866</v>
      </c>
      <c r="C42" s="45"/>
      <c r="D42" s="46"/>
      <c r="E42" s="29"/>
      <c r="F42" s="47"/>
      <c r="G42" s="48"/>
    </row>
    <row r="43" spans="1:7">
      <c r="A43" s="49">
        <v>103060203</v>
      </c>
      <c r="B43" s="51" t="s">
        <v>1867</v>
      </c>
      <c r="C43" s="45"/>
      <c r="D43" s="46"/>
      <c r="E43" s="29"/>
      <c r="F43" s="47"/>
      <c r="G43" s="48"/>
    </row>
    <row r="44" spans="1:7">
      <c r="A44" s="49">
        <v>103060204</v>
      </c>
      <c r="B44" s="51" t="s">
        <v>1868</v>
      </c>
      <c r="C44" s="45"/>
      <c r="D44" s="46"/>
      <c r="E44" s="29"/>
      <c r="F44" s="47"/>
      <c r="G44" s="48"/>
    </row>
    <row r="45" spans="1:7">
      <c r="A45" s="49">
        <v>103060298</v>
      </c>
      <c r="B45" s="51" t="s">
        <v>1869</v>
      </c>
      <c r="C45" s="45">
        <v>500</v>
      </c>
      <c r="D45" s="46"/>
      <c r="E45" s="29">
        <f>D45/C45</f>
        <v>0</v>
      </c>
      <c r="F45" s="47"/>
      <c r="G45" s="48"/>
    </row>
    <row r="46" spans="1:7">
      <c r="A46" s="49">
        <v>1030603</v>
      </c>
      <c r="B46" s="50" t="s">
        <v>1870</v>
      </c>
      <c r="C46" s="45">
        <f>SUM(C47:C51)</f>
        <v>0</v>
      </c>
      <c r="D46" s="46">
        <f>SUM(D47:D51)</f>
        <v>0</v>
      </c>
      <c r="E46" s="29"/>
      <c r="F46" s="47"/>
      <c r="G46" s="48"/>
    </row>
    <row r="47" spans="1:7">
      <c r="A47" s="49">
        <v>103060301</v>
      </c>
      <c r="B47" s="51" t="s">
        <v>1871</v>
      </c>
      <c r="C47" s="45"/>
      <c r="D47" s="46"/>
      <c r="E47" s="29"/>
      <c r="F47" s="47"/>
      <c r="G47" s="48"/>
    </row>
    <row r="48" spans="1:7">
      <c r="A48" s="49">
        <v>103060304</v>
      </c>
      <c r="B48" s="51" t="s">
        <v>1872</v>
      </c>
      <c r="C48" s="45"/>
      <c r="D48" s="46"/>
      <c r="E48" s="29"/>
      <c r="F48" s="47"/>
      <c r="G48" s="48"/>
    </row>
    <row r="49" spans="1:7">
      <c r="A49" s="49">
        <v>103060305</v>
      </c>
      <c r="B49" s="51" t="s">
        <v>1873</v>
      </c>
      <c r="C49" s="45"/>
      <c r="D49" s="46"/>
      <c r="E49" s="29"/>
      <c r="F49" s="47"/>
      <c r="G49" s="48"/>
    </row>
    <row r="50" spans="1:7">
      <c r="A50" s="49">
        <v>103060307</v>
      </c>
      <c r="B50" s="51" t="s">
        <v>1874</v>
      </c>
      <c r="C50" s="45"/>
      <c r="D50" s="46"/>
      <c r="E50" s="29"/>
      <c r="F50" s="47"/>
      <c r="G50" s="48"/>
    </row>
    <row r="51" spans="1:7">
      <c r="A51" s="49">
        <v>103060398</v>
      </c>
      <c r="B51" s="51" t="s">
        <v>1875</v>
      </c>
      <c r="C51" s="45"/>
      <c r="D51" s="46"/>
      <c r="E51" s="29"/>
      <c r="F51" s="47"/>
      <c r="G51" s="48"/>
    </row>
    <row r="52" spans="1:7">
      <c r="A52" s="49">
        <v>1030604</v>
      </c>
      <c r="B52" s="50" t="s">
        <v>1876</v>
      </c>
      <c r="C52" s="45">
        <f>SUM(C53:C55)</f>
        <v>0</v>
      </c>
      <c r="D52" s="46">
        <f>SUM(D53:D55)</f>
        <v>0</v>
      </c>
      <c r="E52" s="29"/>
      <c r="F52" s="47"/>
      <c r="G52" s="48"/>
    </row>
    <row r="53" spans="1:7">
      <c r="A53" s="49">
        <v>103060401</v>
      </c>
      <c r="B53" s="51" t="s">
        <v>1877</v>
      </c>
      <c r="C53" s="45"/>
      <c r="D53" s="46"/>
      <c r="E53" s="29"/>
      <c r="F53" s="47"/>
      <c r="G53" s="48"/>
    </row>
    <row r="54" spans="1:7">
      <c r="A54" s="49">
        <v>103060402</v>
      </c>
      <c r="B54" s="51" t="s">
        <v>1878</v>
      </c>
      <c r="C54" s="45"/>
      <c r="D54" s="46"/>
      <c r="E54" s="29"/>
      <c r="F54" s="47"/>
      <c r="G54" s="48"/>
    </row>
    <row r="55" spans="1:7">
      <c r="A55" s="49">
        <v>103060498</v>
      </c>
      <c r="B55" s="51" t="s">
        <v>1879</v>
      </c>
      <c r="C55" s="45"/>
      <c r="D55" s="46"/>
      <c r="E55" s="29"/>
      <c r="F55" s="47"/>
      <c r="G55" s="48"/>
    </row>
    <row r="56" spans="1:7">
      <c r="A56" s="49">
        <v>1030698</v>
      </c>
      <c r="B56" s="50" t="s">
        <v>1880</v>
      </c>
      <c r="C56" s="45"/>
      <c r="D56" s="46"/>
      <c r="E56" s="29"/>
      <c r="F56" s="47"/>
      <c r="G56" s="48"/>
    </row>
  </sheetData>
  <mergeCells count="1">
    <mergeCell ref="A3:G3"/>
  </mergeCells>
  <dataValidations count="1">
    <dataValidation type="decimal" operator="between" allowBlank="1" showInputMessage="1" showErrorMessage="1" sqref="C6:C56 D6:D56">
      <formula1>-99999999999999</formula1>
      <formula2>99999999999999</formula2>
    </dataValidation>
  </dataValidation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7:G39"/>
  <sheetViews>
    <sheetView tabSelected="1" topLeftCell="A7" workbookViewId="0">
      <selection activeCell="N34" sqref="N34"/>
    </sheetView>
  </sheetViews>
  <sheetFormatPr defaultColWidth="9" defaultRowHeight="14.25" outlineLevelCol="6"/>
  <cols>
    <col min="2" max="2" width="35.625" customWidth="1"/>
    <col min="5" max="5" width="9.875" customWidth="1"/>
  </cols>
  <sheetData>
    <row r="7" spans="1:7">
      <c r="A7" s="16" t="s">
        <v>1881</v>
      </c>
    </row>
    <row r="8" ht="24" spans="1:7">
      <c r="A8" s="17" t="s">
        <v>1882</v>
      </c>
      <c r="B8" s="17"/>
      <c r="C8" s="17"/>
      <c r="D8" s="17"/>
      <c r="E8" s="17"/>
      <c r="F8" s="17"/>
      <c r="G8" s="17"/>
    </row>
    <row r="9" spans="1:7">
      <c r="A9" s="18"/>
      <c r="B9" s="19"/>
      <c r="C9" s="20"/>
      <c r="D9" s="20"/>
      <c r="E9" s="20"/>
      <c r="F9" s="21" t="s">
        <v>2</v>
      </c>
      <c r="G9" s="21"/>
    </row>
    <row r="10" ht="25.5" spans="1:7">
      <c r="A10" s="7" t="s">
        <v>37</v>
      </c>
      <c r="B10" s="22" t="s">
        <v>3</v>
      </c>
      <c r="C10" s="23" t="s">
        <v>38</v>
      </c>
      <c r="D10" s="23" t="s">
        <v>5</v>
      </c>
      <c r="E10" s="24" t="s">
        <v>1883</v>
      </c>
      <c r="F10" s="23" t="s">
        <v>7</v>
      </c>
      <c r="G10" s="24" t="s">
        <v>8</v>
      </c>
    </row>
    <row r="11" spans="1:7">
      <c r="A11" s="25"/>
      <c r="B11" s="26" t="s">
        <v>1884</v>
      </c>
      <c r="C11" s="27">
        <f>C12+C15</f>
        <v>6</v>
      </c>
      <c r="D11" s="27">
        <f>D12+D15</f>
        <v>1</v>
      </c>
      <c r="E11" s="28">
        <f>D11/C11*100</f>
        <v>16.6666666666667</v>
      </c>
      <c r="F11" s="29">
        <v>4</v>
      </c>
      <c r="G11" s="30">
        <f t="shared" ref="G11:G16" si="0">(D11-F11)/F11*100</f>
        <v>-75</v>
      </c>
    </row>
    <row r="12" spans="1:7">
      <c r="A12" s="25">
        <v>208</v>
      </c>
      <c r="B12" s="31" t="s">
        <v>422</v>
      </c>
      <c r="C12" s="27"/>
      <c r="D12" s="27"/>
      <c r="E12" s="28"/>
      <c r="F12" s="29"/>
      <c r="G12" s="29"/>
    </row>
    <row r="13" spans="1:7">
      <c r="A13" s="25">
        <v>20804</v>
      </c>
      <c r="B13" s="31" t="s">
        <v>442</v>
      </c>
      <c r="C13" s="27"/>
      <c r="D13" s="27"/>
      <c r="E13" s="28"/>
      <c r="F13" s="29"/>
      <c r="G13" s="29"/>
    </row>
    <row r="14" spans="1:7">
      <c r="A14" s="25">
        <v>2080451</v>
      </c>
      <c r="B14" s="32" t="s">
        <v>1885</v>
      </c>
      <c r="C14" s="27"/>
      <c r="D14" s="27"/>
      <c r="E14" s="28"/>
      <c r="F14" s="29"/>
      <c r="G14" s="29"/>
    </row>
    <row r="15" spans="1:7">
      <c r="A15" s="25">
        <v>223</v>
      </c>
      <c r="B15" s="31" t="s">
        <v>1884</v>
      </c>
      <c r="C15" s="27">
        <f>C16+C27+C36+C38</f>
        <v>6</v>
      </c>
      <c r="D15" s="27">
        <f>D16+D27+D36+D38</f>
        <v>1</v>
      </c>
      <c r="E15" s="28">
        <f>D15/C15*100</f>
        <v>16.6666666666667</v>
      </c>
      <c r="F15" s="29">
        <v>4</v>
      </c>
      <c r="G15" s="30">
        <f t="shared" si="0"/>
        <v>-75</v>
      </c>
    </row>
    <row r="16" spans="1:7">
      <c r="A16" s="25">
        <v>22301</v>
      </c>
      <c r="B16" s="31" t="s">
        <v>1886</v>
      </c>
      <c r="C16" s="27">
        <f>SUM(C17:C26)</f>
        <v>6</v>
      </c>
      <c r="D16" s="27">
        <f>SUM(D17:D26)</f>
        <v>1</v>
      </c>
      <c r="E16" s="28">
        <f>D16/C16*100</f>
        <v>16.6666666666667</v>
      </c>
      <c r="F16" s="29">
        <v>4</v>
      </c>
      <c r="G16" s="30">
        <f t="shared" si="0"/>
        <v>-75</v>
      </c>
    </row>
    <row r="17" spans="1:7">
      <c r="A17" s="25">
        <v>2230101</v>
      </c>
      <c r="B17" s="32" t="s">
        <v>1887</v>
      </c>
      <c r="C17" s="27"/>
      <c r="D17" s="27"/>
      <c r="E17" s="28"/>
      <c r="F17" s="29"/>
      <c r="G17" s="29"/>
    </row>
    <row r="18" spans="1:7">
      <c r="A18" s="25">
        <v>2230102</v>
      </c>
      <c r="B18" s="32" t="s">
        <v>1888</v>
      </c>
      <c r="C18" s="27"/>
      <c r="D18" s="27"/>
      <c r="E18" s="28"/>
      <c r="F18" s="29"/>
      <c r="G18" s="29"/>
    </row>
    <row r="19" spans="1:7">
      <c r="A19" s="25">
        <v>2230103</v>
      </c>
      <c r="B19" s="32" t="s">
        <v>1889</v>
      </c>
      <c r="C19" s="27"/>
      <c r="D19" s="27"/>
      <c r="E19" s="28"/>
      <c r="F19" s="29"/>
      <c r="G19" s="29"/>
    </row>
    <row r="20" spans="1:7">
      <c r="A20" s="25">
        <v>2230104</v>
      </c>
      <c r="B20" s="32" t="s">
        <v>1890</v>
      </c>
      <c r="C20" s="27"/>
      <c r="D20" s="27"/>
      <c r="E20" s="28"/>
      <c r="F20" s="29"/>
      <c r="G20" s="29"/>
    </row>
    <row r="21" spans="1:7">
      <c r="A21" s="25">
        <v>2230105</v>
      </c>
      <c r="B21" s="32" t="s">
        <v>1891</v>
      </c>
      <c r="C21" s="27">
        <v>6</v>
      </c>
      <c r="D21" s="27">
        <v>1</v>
      </c>
      <c r="E21" s="28">
        <f>D21/C21*100</f>
        <v>16.6666666666667</v>
      </c>
      <c r="F21" s="29">
        <v>4</v>
      </c>
      <c r="G21" s="30">
        <f>(D21-F21)/F21*100</f>
        <v>-75</v>
      </c>
    </row>
    <row r="22" spans="1:7">
      <c r="A22" s="25">
        <v>2230106</v>
      </c>
      <c r="B22" s="32" t="s">
        <v>1892</v>
      </c>
      <c r="C22" s="27"/>
      <c r="D22" s="27"/>
      <c r="E22" s="28"/>
      <c r="F22" s="29"/>
      <c r="G22" s="29"/>
    </row>
    <row r="23" spans="1:7">
      <c r="A23" s="25">
        <v>2230107</v>
      </c>
      <c r="B23" s="32" t="s">
        <v>1893</v>
      </c>
      <c r="C23" s="27"/>
      <c r="D23" s="27"/>
      <c r="E23" s="28"/>
      <c r="F23" s="29"/>
      <c r="G23" s="29"/>
    </row>
    <row r="24" spans="1:7">
      <c r="A24" s="25">
        <v>2230108</v>
      </c>
      <c r="B24" s="32" t="s">
        <v>1894</v>
      </c>
      <c r="C24" s="27"/>
      <c r="D24" s="27"/>
      <c r="E24" s="28"/>
      <c r="F24" s="29"/>
      <c r="G24" s="29"/>
    </row>
    <row r="25" spans="1:7">
      <c r="A25" s="25">
        <v>2230109</v>
      </c>
      <c r="B25" s="32" t="s">
        <v>1895</v>
      </c>
      <c r="C25" s="27"/>
      <c r="D25" s="27"/>
      <c r="E25" s="28"/>
      <c r="F25" s="29"/>
      <c r="G25" s="29"/>
    </row>
    <row r="26" spans="1:7">
      <c r="A26" s="25">
        <v>2230199</v>
      </c>
      <c r="B26" s="32" t="s">
        <v>1896</v>
      </c>
      <c r="C26" s="27"/>
      <c r="D26" s="27"/>
      <c r="E26" s="28"/>
      <c r="F26" s="29"/>
      <c r="G26" s="29"/>
    </row>
    <row r="27" spans="1:7">
      <c r="A27" s="25">
        <v>22302</v>
      </c>
      <c r="B27" s="31" t="s">
        <v>1897</v>
      </c>
      <c r="C27" s="27"/>
      <c r="D27" s="27"/>
      <c r="E27" s="28"/>
      <c r="F27" s="29"/>
      <c r="G27" s="29"/>
    </row>
    <row r="28" spans="1:7">
      <c r="A28" s="25">
        <v>2230201</v>
      </c>
      <c r="B28" s="32" t="s">
        <v>1898</v>
      </c>
      <c r="C28" s="27"/>
      <c r="D28" s="27"/>
      <c r="E28" s="28"/>
      <c r="F28" s="29"/>
      <c r="G28" s="29"/>
    </row>
    <row r="29" spans="1:7">
      <c r="A29" s="25">
        <v>2230202</v>
      </c>
      <c r="B29" s="32" t="s">
        <v>1899</v>
      </c>
      <c r="C29" s="27"/>
      <c r="D29" s="27"/>
      <c r="E29" s="28"/>
      <c r="F29" s="29"/>
      <c r="G29" s="29"/>
    </row>
    <row r="30" spans="1:7">
      <c r="A30" s="25">
        <v>2230203</v>
      </c>
      <c r="B30" s="32" t="s">
        <v>1900</v>
      </c>
      <c r="C30" s="27"/>
      <c r="D30" s="27"/>
      <c r="E30" s="28"/>
      <c r="F30" s="29"/>
      <c r="G30" s="29"/>
    </row>
    <row r="31" spans="1:7">
      <c r="A31" s="25">
        <v>2230204</v>
      </c>
      <c r="B31" s="32" t="s">
        <v>1901</v>
      </c>
      <c r="C31" s="27"/>
      <c r="D31" s="27"/>
      <c r="E31" s="28"/>
      <c r="F31" s="29"/>
      <c r="G31" s="29"/>
    </row>
    <row r="32" spans="1:7">
      <c r="A32" s="25">
        <v>2230205</v>
      </c>
      <c r="B32" s="32" t="s">
        <v>1902</v>
      </c>
      <c r="C32" s="27"/>
      <c r="D32" s="27"/>
      <c r="E32" s="28"/>
      <c r="F32" s="29"/>
      <c r="G32" s="29"/>
    </row>
    <row r="33" spans="1:7">
      <c r="A33" s="25">
        <v>2230206</v>
      </c>
      <c r="B33" s="32" t="s">
        <v>1903</v>
      </c>
      <c r="C33" s="27"/>
      <c r="D33" s="27"/>
      <c r="E33" s="28"/>
      <c r="F33" s="29"/>
      <c r="G33" s="29"/>
    </row>
    <row r="34" spans="1:7">
      <c r="A34" s="25">
        <v>2230208</v>
      </c>
      <c r="B34" s="32" t="s">
        <v>1904</v>
      </c>
      <c r="C34" s="27"/>
      <c r="D34" s="27"/>
      <c r="E34" s="28"/>
      <c r="F34" s="29"/>
      <c r="G34" s="29"/>
    </row>
    <row r="35" spans="1:7">
      <c r="A35" s="25">
        <v>2230299</v>
      </c>
      <c r="B35" s="32" t="s">
        <v>1905</v>
      </c>
      <c r="C35" s="27"/>
      <c r="D35" s="27"/>
      <c r="E35" s="28"/>
      <c r="F35" s="29"/>
      <c r="G35" s="29"/>
    </row>
    <row r="36" spans="1:7">
      <c r="A36" s="25">
        <v>22303</v>
      </c>
      <c r="B36" s="31" t="s">
        <v>1906</v>
      </c>
      <c r="C36" s="27"/>
      <c r="D36" s="27"/>
      <c r="E36" s="28"/>
      <c r="F36" s="29"/>
      <c r="G36" s="29"/>
    </row>
    <row r="37" spans="1:7">
      <c r="A37" s="25">
        <v>2230301</v>
      </c>
      <c r="B37" s="32" t="s">
        <v>1907</v>
      </c>
      <c r="C37" s="27"/>
      <c r="D37" s="27"/>
      <c r="E37" s="28"/>
      <c r="F37" s="29"/>
      <c r="G37" s="29"/>
    </row>
    <row r="38" spans="1:7">
      <c r="A38" s="25">
        <v>22399</v>
      </c>
      <c r="B38" s="31" t="s">
        <v>1908</v>
      </c>
      <c r="C38" s="27"/>
      <c r="D38" s="27"/>
      <c r="E38" s="28"/>
      <c r="F38" s="29"/>
      <c r="G38" s="29"/>
    </row>
    <row r="39" spans="1:7">
      <c r="A39" s="25">
        <v>2239999</v>
      </c>
      <c r="B39" s="32" t="s">
        <v>1909</v>
      </c>
      <c r="C39" s="27"/>
      <c r="D39" s="27"/>
      <c r="E39" s="28"/>
      <c r="F39" s="29"/>
      <c r="G39" s="29"/>
    </row>
  </sheetData>
  <mergeCells count="2">
    <mergeCell ref="A8:G8"/>
    <mergeCell ref="F9:G9"/>
  </mergeCells>
  <dataValidations count="1">
    <dataValidation type="decimal" operator="between" allowBlank="1" showInputMessage="1" showErrorMessage="1" sqref="G11 G21 C11:C39 D11:D39 G15:G16">
      <formula1>-99999999999999</formula1>
      <formula2>99999999999999</formula2>
    </dataValidation>
  </dataValidation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sheetPr>
  <dimension ref="A1:I20"/>
  <sheetViews>
    <sheetView showGridLines="0" showZeros="0" view="pageBreakPreview" zoomScaleNormal="100" workbookViewId="0">
      <selection activeCell="K5" sqref="K5"/>
    </sheetView>
  </sheetViews>
  <sheetFormatPr defaultColWidth="12.175" defaultRowHeight="15.55" customHeight="1"/>
  <cols>
    <col min="1" max="1" width="33.3666666666667" style="1" customWidth="1"/>
    <col min="2" max="2" width="13.1333333333333" style="2" customWidth="1"/>
    <col min="3" max="3" width="12.1333333333333" style="2" customWidth="1"/>
    <col min="4" max="4" width="12.5" style="2" customWidth="1"/>
    <col min="5" max="5" width="16.5666666666667" style="2" customWidth="1"/>
    <col min="6" max="6" width="15.825" style="1" customWidth="1"/>
    <col min="7" max="7" width="11.8833333333333" style="1" customWidth="1"/>
    <col min="8" max="9" width="12.6333333333333" style="1" customWidth="1"/>
    <col min="10" max="16381" width="12.175" style="1" customWidth="1"/>
    <col min="16382" max="16384" width="12.175" style="1"/>
  </cols>
  <sheetData>
    <row r="1" ht="30" customHeight="1" spans="1:9">
      <c r="A1" s="3" t="s">
        <v>1829</v>
      </c>
    </row>
    <row r="2" ht="28" customHeight="1" spans="1:9">
      <c r="A2" s="4" t="s">
        <v>1910</v>
      </c>
      <c r="B2" s="4"/>
      <c r="C2" s="4"/>
      <c r="D2" s="4"/>
      <c r="E2" s="4"/>
      <c r="F2" s="4"/>
      <c r="G2" s="4"/>
      <c r="H2" s="4"/>
      <c r="I2" s="4"/>
    </row>
    <row r="3" ht="11" customHeight="1" spans="1:9">
      <c r="A3" s="5"/>
      <c r="B3" s="5"/>
      <c r="C3" s="5"/>
      <c r="D3" s="5"/>
      <c r="E3" s="5"/>
      <c r="F3" s="5"/>
      <c r="G3" s="5"/>
      <c r="H3" s="5"/>
      <c r="I3" s="5"/>
    </row>
    <row r="4" ht="16" customHeight="1" spans="1:9">
      <c r="A4" s="6" t="s">
        <v>2</v>
      </c>
      <c r="B4" s="5"/>
      <c r="C4" s="5"/>
      <c r="D4" s="5"/>
      <c r="E4" s="5"/>
      <c r="F4" s="6"/>
      <c r="G4" s="6"/>
      <c r="H4" s="6"/>
      <c r="I4" s="6"/>
    </row>
    <row r="5" ht="39" customHeight="1" spans="1:9">
      <c r="A5" s="7" t="s">
        <v>1911</v>
      </c>
      <c r="B5" s="8" t="s">
        <v>1389</v>
      </c>
      <c r="C5" s="8" t="s">
        <v>1912</v>
      </c>
      <c r="D5" s="8" t="s">
        <v>1913</v>
      </c>
      <c r="E5" s="8" t="s">
        <v>1914</v>
      </c>
      <c r="F5" s="8" t="s">
        <v>1915</v>
      </c>
      <c r="G5" s="8" t="s">
        <v>1916</v>
      </c>
      <c r="H5" s="8" t="s">
        <v>1917</v>
      </c>
      <c r="I5" s="8" t="s">
        <v>1918</v>
      </c>
    </row>
    <row r="6" ht="24" customHeight="1" spans="1:9">
      <c r="A6" s="9" t="s">
        <v>1919</v>
      </c>
      <c r="B6" s="10">
        <f t="shared" ref="B6:B20" si="0">SUM(C6:I6)</f>
        <v>38675</v>
      </c>
      <c r="C6" s="10"/>
      <c r="D6" s="10">
        <v>15756</v>
      </c>
      <c r="E6" s="10">
        <v>22919</v>
      </c>
      <c r="F6" s="11"/>
      <c r="G6" s="11"/>
      <c r="H6" s="11"/>
      <c r="I6" s="11"/>
    </row>
    <row r="7" ht="24" customHeight="1" spans="1:9">
      <c r="A7" s="12" t="s">
        <v>1920</v>
      </c>
      <c r="B7" s="10">
        <f t="shared" si="0"/>
        <v>26187</v>
      </c>
      <c r="C7" s="10"/>
      <c r="D7" s="10">
        <v>5267</v>
      </c>
      <c r="E7" s="10">
        <v>20920</v>
      </c>
      <c r="F7" s="11"/>
      <c r="G7" s="11"/>
      <c r="H7" s="11"/>
      <c r="I7" s="11"/>
    </row>
    <row r="8" ht="24" customHeight="1" spans="1:9">
      <c r="A8" s="12" t="s">
        <v>1921</v>
      </c>
      <c r="B8" s="10">
        <f t="shared" si="0"/>
        <v>12143</v>
      </c>
      <c r="C8" s="10"/>
      <c r="D8" s="10">
        <v>10395</v>
      </c>
      <c r="E8" s="10">
        <v>1748</v>
      </c>
      <c r="F8" s="11"/>
      <c r="G8" s="11"/>
      <c r="H8" s="11"/>
      <c r="I8" s="11"/>
    </row>
    <row r="9" ht="24" customHeight="1" spans="1:9">
      <c r="A9" s="12" t="s">
        <v>1922</v>
      </c>
      <c r="B9" s="10">
        <f t="shared" si="0"/>
        <v>126</v>
      </c>
      <c r="C9" s="10"/>
      <c r="D9" s="10">
        <v>71</v>
      </c>
      <c r="E9" s="10">
        <v>55</v>
      </c>
      <c r="F9" s="11"/>
      <c r="G9" s="11"/>
      <c r="H9" s="11"/>
      <c r="I9" s="11"/>
    </row>
    <row r="10" ht="24" customHeight="1" spans="1:9">
      <c r="A10" s="12" t="s">
        <v>1923</v>
      </c>
      <c r="B10" s="10">
        <f t="shared" si="0"/>
        <v>0</v>
      </c>
      <c r="C10" s="10"/>
      <c r="D10" s="10"/>
      <c r="E10" s="10"/>
      <c r="F10" s="11"/>
      <c r="G10" s="11"/>
      <c r="H10" s="11"/>
      <c r="I10" s="11"/>
    </row>
    <row r="11" ht="24" customHeight="1" spans="1:9">
      <c r="A11" s="12" t="s">
        <v>1924</v>
      </c>
      <c r="B11" s="10">
        <f t="shared" si="0"/>
        <v>214</v>
      </c>
      <c r="C11" s="10"/>
      <c r="D11" s="10">
        <v>18</v>
      </c>
      <c r="E11" s="10">
        <v>196</v>
      </c>
      <c r="F11" s="11"/>
      <c r="G11" s="11"/>
      <c r="H11" s="11"/>
      <c r="I11" s="11"/>
    </row>
    <row r="12" ht="24" customHeight="1" spans="1:9">
      <c r="A12" s="12" t="s">
        <v>1925</v>
      </c>
      <c r="B12" s="10">
        <f t="shared" si="0"/>
        <v>5</v>
      </c>
      <c r="C12" s="10"/>
      <c r="D12" s="10">
        <v>5</v>
      </c>
      <c r="E12" s="10"/>
      <c r="F12" s="11"/>
      <c r="G12" s="11"/>
      <c r="H12" s="11"/>
      <c r="I12" s="11"/>
    </row>
    <row r="13" ht="24" customHeight="1" spans="1:9">
      <c r="A13" s="12" t="s">
        <v>1926</v>
      </c>
      <c r="B13" s="10">
        <f t="shared" si="0"/>
        <v>0</v>
      </c>
      <c r="C13" s="10"/>
      <c r="D13" s="10"/>
      <c r="E13" s="10"/>
      <c r="F13" s="11"/>
      <c r="G13" s="11"/>
      <c r="H13" s="11"/>
      <c r="I13" s="11"/>
    </row>
    <row r="14" ht="24" customHeight="1" spans="1:9">
      <c r="A14" s="9" t="s">
        <v>1927</v>
      </c>
      <c r="B14" s="10">
        <f t="shared" si="0"/>
        <v>32679</v>
      </c>
      <c r="C14" s="10"/>
      <c r="D14" s="10">
        <v>13816</v>
      </c>
      <c r="E14" s="10">
        <v>18863</v>
      </c>
      <c r="F14" s="11"/>
      <c r="G14" s="11"/>
      <c r="H14" s="11"/>
      <c r="I14" s="11"/>
    </row>
    <row r="15" ht="24" customHeight="1" spans="1:9">
      <c r="A15" s="12" t="s">
        <v>1928</v>
      </c>
      <c r="B15" s="13">
        <f t="shared" si="0"/>
        <v>30360</v>
      </c>
      <c r="C15" s="10"/>
      <c r="D15" s="10">
        <v>11535</v>
      </c>
      <c r="E15" s="10">
        <v>18825</v>
      </c>
      <c r="F15" s="11"/>
      <c r="G15" s="11"/>
      <c r="H15" s="11"/>
      <c r="I15" s="11"/>
    </row>
    <row r="16" ht="24" customHeight="1" spans="1:9">
      <c r="A16" s="14" t="s">
        <v>1929</v>
      </c>
      <c r="B16" s="10">
        <f t="shared" si="0"/>
        <v>39</v>
      </c>
      <c r="C16" s="10"/>
      <c r="D16" s="10">
        <v>7</v>
      </c>
      <c r="E16" s="10">
        <v>32</v>
      </c>
      <c r="F16" s="11"/>
      <c r="G16" s="11"/>
      <c r="H16" s="11"/>
      <c r="I16" s="11"/>
    </row>
    <row r="17" ht="24" customHeight="1" spans="1:9">
      <c r="A17" s="12" t="s">
        <v>1930</v>
      </c>
      <c r="B17" s="15">
        <f t="shared" si="0"/>
        <v>5</v>
      </c>
      <c r="C17" s="10"/>
      <c r="D17" s="10"/>
      <c r="E17" s="10">
        <v>5</v>
      </c>
      <c r="F17" s="11"/>
      <c r="G17" s="11"/>
      <c r="H17" s="11"/>
      <c r="I17" s="11"/>
    </row>
    <row r="18" ht="24" customHeight="1" spans="1:9">
      <c r="A18" s="12" t="s">
        <v>1931</v>
      </c>
      <c r="B18" s="10">
        <f t="shared" si="0"/>
        <v>0</v>
      </c>
      <c r="C18" s="10"/>
      <c r="D18" s="10"/>
      <c r="E18" s="10"/>
      <c r="F18" s="11"/>
      <c r="G18" s="11"/>
      <c r="H18" s="11"/>
      <c r="I18" s="11"/>
    </row>
    <row r="19" ht="24" customHeight="1" spans="1:9">
      <c r="A19" s="9" t="s">
        <v>1932</v>
      </c>
      <c r="B19" s="10">
        <f t="shared" si="0"/>
        <v>5996</v>
      </c>
      <c r="C19" s="10">
        <f t="shared" ref="C19:I19" si="1">SUM(C6)-SUM(C14)</f>
        <v>0</v>
      </c>
      <c r="D19" s="10">
        <f t="shared" si="1"/>
        <v>1940</v>
      </c>
      <c r="E19" s="10">
        <f t="shared" si="1"/>
        <v>4056</v>
      </c>
      <c r="F19" s="11">
        <f t="shared" si="1"/>
        <v>0</v>
      </c>
      <c r="G19" s="11">
        <f t="shared" si="1"/>
        <v>0</v>
      </c>
      <c r="H19" s="11">
        <f t="shared" si="1"/>
        <v>0</v>
      </c>
      <c r="I19" s="11">
        <f t="shared" si="1"/>
        <v>0</v>
      </c>
    </row>
    <row r="20" ht="24" customHeight="1" spans="1:9">
      <c r="A20" s="9" t="s">
        <v>1933</v>
      </c>
      <c r="B20" s="10">
        <f t="shared" si="0"/>
        <v>14934</v>
      </c>
      <c r="C20" s="10"/>
      <c r="D20" s="10">
        <v>7951</v>
      </c>
      <c r="E20" s="10">
        <v>6983</v>
      </c>
      <c r="F20" s="11"/>
      <c r="G20" s="11"/>
      <c r="H20" s="11"/>
      <c r="I20" s="11"/>
    </row>
  </sheetData>
  <mergeCells count="3">
    <mergeCell ref="A2:I2"/>
    <mergeCell ref="A3:I3"/>
    <mergeCell ref="A4:I4"/>
  </mergeCells>
  <dataValidations count="1">
    <dataValidation type="decimal" operator="between" allowBlank="1" showInputMessage="1" showErrorMessage="1" sqref="B6:I20">
      <formula1>-99999999999999</formula1>
      <formula2>99999999999999</formula2>
    </dataValidation>
  </dataValidations>
  <pageMargins left="0.550694444444444" right="0.275" top="0.708333333333333" bottom="0.66875" header="0" footer="0.314583333333333"/>
  <pageSetup paperSize="9" firstPageNumber="99" orientation="landscape" useFirstPageNumber="1" horizontalDpi="600"/>
  <headerFooter alignWithMargins="0" scaleWithDoc="0">
    <oddFooter>&amp;C&amp;12-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附表1-1</vt:lpstr>
      <vt:lpstr>附表1-2  </vt:lpstr>
      <vt:lpstr>附表1-3</vt:lpstr>
      <vt:lpstr>附表1-4</vt:lpstr>
      <vt:lpstr>附表1-5</vt:lpstr>
      <vt:lpstr>附表1-6</vt:lpstr>
      <vt:lpstr>附表1-7</vt:lpstr>
      <vt:lpstr>附表1-8</vt:lpstr>
      <vt:lpstr>附表1-9</vt:lpstr>
      <vt:lpstr>附表1-10</vt:lpstr>
      <vt:lpstr>附表1-11</vt:lpstr>
      <vt:lpstr>附表1-12</vt:lpstr>
      <vt:lpstr>附表1-13</vt:lpstr>
      <vt:lpstr>附表1-14</vt:lpstr>
      <vt:lpstr>附表1-15</vt:lpstr>
      <vt:lpstr>附表1-16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YC</cp:lastModifiedBy>
  <dcterms:created xsi:type="dcterms:W3CDTF">2006-09-13T19:21:00Z</dcterms:created>
  <cp:lastPrinted>2019-09-12T17:04:00Z</cp:lastPrinted>
  <dcterms:modified xsi:type="dcterms:W3CDTF">2026-09-23T16:39:59Z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ED9F48E8DA1A4B37926F5893ED7288E1</vt:lpwstr>
  </property>
  <property fmtid="{D5CDD505-2E9C-101B-9397-08002B2CF9AE}" pid="4" name="KSOReadingLayout">
    <vt:bool>true</vt:bool>
  </property>
  <property fmtid="{D5CDD505-2E9C-101B-9397-08002B2CF9AE}" pid="5" name="CalculationRule">
    <vt:i4>0</vt:i4>
  </property>
</Properties>
</file>