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附件1-整合资金计划表" sheetId="20" r:id="rId1"/>
    <sheet name="调整后7.27-项目计划表" sheetId="1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'调整后7.27-项目计划表'!$A$1:$AA$78</definedName>
    <definedName name="_??????">#REF!</definedName>
    <definedName name="__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合计">#REF!</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Print_Titles" localSheetId="1">'调整后7.27-项目计划表'!$2:$5</definedName>
  </definedNames>
  <calcPr calcId="144525"/>
</workbook>
</file>

<file path=xl/sharedStrings.xml><?xml version="1.0" encoding="utf-8"?>
<sst xmlns="http://schemas.openxmlformats.org/spreadsheetml/2006/main" count="485" uniqueCount="284">
  <si>
    <t>附件1</t>
  </si>
  <si>
    <r>
      <rPr>
        <sz val="20"/>
        <color rgb="FF000000"/>
        <rFont val="方正小标宋简体"/>
        <charset val="134"/>
      </rPr>
      <t xml:space="preserve"> </t>
    </r>
    <r>
      <rPr>
        <u/>
        <sz val="20"/>
        <color indexed="8"/>
        <rFont val="方正小标宋简体"/>
        <charset val="134"/>
      </rPr>
      <t xml:space="preserve"> 民乐</t>
    </r>
    <r>
      <rPr>
        <sz val="20"/>
        <color rgb="FF000000"/>
        <rFont val="方正小标宋简体"/>
        <charset val="134"/>
      </rPr>
      <t>县统筹整合资金计划表（与整合方案一致）</t>
    </r>
  </si>
  <si>
    <t>单位：万元</t>
  </si>
  <si>
    <t>序号</t>
  </si>
  <si>
    <t>财政资金名称</t>
  </si>
  <si>
    <t>纳入统筹整合资金的总规模</t>
  </si>
  <si>
    <t>计划整合
规模</t>
  </si>
  <si>
    <t>占比</t>
  </si>
  <si>
    <t>资金规模</t>
  </si>
  <si>
    <t>对应文号</t>
  </si>
  <si>
    <t>合计</t>
  </si>
  <si>
    <t>一</t>
  </si>
  <si>
    <t>中央财政合计</t>
  </si>
  <si>
    <t>中央财政衔接推进乡村振兴补助资金（原中央财政专项扶贫资金）</t>
  </si>
  <si>
    <t>水利发展资金</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</si>
  <si>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</si>
  <si>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</si>
  <si>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</si>
  <si>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</si>
  <si>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</si>
  <si>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</si>
  <si>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</si>
  <si>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</si>
  <si>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</si>
  <si>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</si>
  <si>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</si>
  <si>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</si>
  <si>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</si>
  <si>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</si>
  <si>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</si>
  <si>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</si>
  <si>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</si>
  <si>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</si>
  <si>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</si>
  <si>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</si>
  <si>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</si>
  <si>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中央专项彩票公益金支持欠发达革命老区乡村振兴资金（原中央专线彩票公益金支持扶贫资金）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</si>
  <si>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</si>
  <si>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</si>
  <si>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</si>
  <si>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</si>
  <si>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中央预算内投资用于“三农”建设部分（不包括国家水网骨干工程、水安全保障工程、气象基础设施、农村电网巩固提升工程、生态保护和修复方面指出）</t>
  </si>
  <si>
    <t>小  计</t>
  </si>
  <si>
    <t>⑴农村扶贫公路中央基建投资</t>
  </si>
  <si>
    <t>⑷以工代赈示范工程中央基建投资</t>
  </si>
  <si>
    <t>⑸农村饮水安全巩固提升工程中央基建投资</t>
  </si>
  <si>
    <t>⑻农业生产发展专项中央基建投资</t>
  </si>
  <si>
    <t>二</t>
  </si>
  <si>
    <t>省级财政资金小计</t>
  </si>
  <si>
    <t>省级财政衔接推进乡村振兴补助资金（原省级财政专项扶贫资金）</t>
  </si>
  <si>
    <t>甘财扶贫〔2020〕10号</t>
  </si>
  <si>
    <t>“两州一市”省级资金</t>
  </si>
  <si>
    <t>少数民族发展省级资金</t>
  </si>
  <si>
    <t>以工代赈省级资金</t>
  </si>
  <si>
    <t>水利发展资金（省级）</t>
  </si>
  <si>
    <t>甘财农〔2020〕104号</t>
  </si>
  <si>
    <t>甘财农〔2021〕50号</t>
  </si>
  <si>
    <t>农村综合改革转移支付资金</t>
  </si>
  <si>
    <t>甘财农〔2021〕73号</t>
  </si>
  <si>
    <t>耕地质量提升与化肥减量增效补助资金（①测土配方补助资金省级资金、②耕地保护与质量提升补助省级资金）</t>
  </si>
  <si>
    <r>
      <rPr>
        <sz val="9"/>
        <color theme="1"/>
        <rFont val="宋体"/>
        <charset val="134"/>
        <scheme val="minor"/>
      </rPr>
      <t>林业草原资源保护与发展专项资金（</t>
    </r>
    <r>
      <rPr>
        <sz val="9"/>
        <color theme="1"/>
        <rFont val="Calibri"/>
        <charset val="134"/>
      </rPr>
      <t>①</t>
    </r>
    <r>
      <rPr>
        <sz val="9"/>
        <color theme="1"/>
        <rFont val="宋体"/>
        <charset val="134"/>
      </rPr>
      <t>防沙治沙</t>
    </r>
    <r>
      <rPr>
        <sz val="9"/>
        <color theme="1"/>
        <rFont val="Calibri"/>
        <charset val="134"/>
      </rPr>
      <t>②</t>
    </r>
    <r>
      <rPr>
        <sz val="9"/>
        <color theme="1"/>
        <rFont val="宋体"/>
        <charset val="134"/>
      </rPr>
      <t>林业草原科技创新与合作</t>
    </r>
    <r>
      <rPr>
        <sz val="9"/>
        <color theme="1"/>
        <rFont val="宋体"/>
        <charset val="134"/>
        <scheme val="minor"/>
      </rPr>
      <t>）</t>
    </r>
  </si>
  <si>
    <t>甘财资环〔2021〕34号</t>
  </si>
  <si>
    <t>草原生态修复治理资金</t>
  </si>
  <si>
    <t>土地整治等补助资金</t>
  </si>
  <si>
    <t>甘财资环〔2021〕32号</t>
  </si>
  <si>
    <t>甘财资环〔2020〕129号</t>
  </si>
  <si>
    <t>农村危房改造省级资金</t>
  </si>
  <si>
    <t>三</t>
  </si>
  <si>
    <t>市级财政资金小计</t>
  </si>
  <si>
    <t>四</t>
  </si>
  <si>
    <t>县级财政资金小计</t>
  </si>
  <si>
    <t>说明：★不予许整合</t>
  </si>
  <si>
    <t>附件2</t>
  </si>
  <si>
    <t>2021年统筹整合财政涉农资金项目计划表</t>
  </si>
  <si>
    <t>项目名称</t>
  </si>
  <si>
    <t>建设
性质（新建或续建）</t>
  </si>
  <si>
    <t>建设起
止年限</t>
  </si>
  <si>
    <t>建设
地点（以乡镇为单位细化到村）</t>
  </si>
  <si>
    <t>建设内容与规模</t>
  </si>
  <si>
    <t>投资规模</t>
  </si>
  <si>
    <t>绩效目标</t>
  </si>
  <si>
    <t>项目主管单位</t>
  </si>
  <si>
    <t>项目实施单位</t>
  </si>
  <si>
    <t>批复
文号</t>
  </si>
  <si>
    <t>备注</t>
  </si>
  <si>
    <t>小计</t>
  </si>
  <si>
    <t>中央
资金</t>
  </si>
  <si>
    <t>省级
资金</t>
  </si>
  <si>
    <t>市级
资金</t>
  </si>
  <si>
    <t>县级
资金</t>
  </si>
  <si>
    <t>中央、省级资金来源及文号</t>
  </si>
  <si>
    <t>项目效益情况及利益联结机制</t>
  </si>
  <si>
    <t>受益
村数
(个)</t>
  </si>
  <si>
    <t>受益户数
(万户)</t>
  </si>
  <si>
    <t>受益人数
(万人)</t>
  </si>
  <si>
    <t>单位名称</t>
  </si>
  <si>
    <t>责任人</t>
  </si>
  <si>
    <t>脱贫村</t>
  </si>
  <si>
    <t>其他村</t>
  </si>
  <si>
    <t>脱贫户（含监测对象）</t>
  </si>
  <si>
    <t>其他农户</t>
  </si>
  <si>
    <t>脱贫人口人数（含监测对象）</t>
  </si>
  <si>
    <t>其他人口人数</t>
  </si>
  <si>
    <t>合        计</t>
  </si>
  <si>
    <t>农村产业发展方面</t>
  </si>
  <si>
    <t>（一）农业生产</t>
  </si>
  <si>
    <t>1.产业发展</t>
  </si>
  <si>
    <t>（1）种植业</t>
  </si>
  <si>
    <r>
      <rPr>
        <sz val="18"/>
        <rFont val="Calibri"/>
        <charset val="134"/>
      </rPr>
      <t>①</t>
    </r>
    <r>
      <rPr>
        <sz val="18"/>
        <rFont val="仿宋_GB2312"/>
        <charset val="134"/>
      </rPr>
      <t>.</t>
    </r>
    <r>
      <rPr>
        <b/>
        <sz val="18"/>
        <rFont val="仿宋_GB2312"/>
        <charset val="134"/>
      </rPr>
      <t>良种繁育体系建设</t>
    </r>
  </si>
  <si>
    <t>马铃薯种薯繁育补助</t>
  </si>
  <si>
    <t>新建</t>
  </si>
  <si>
    <t>2021.1-2021.12</t>
  </si>
  <si>
    <t>各镇、村</t>
  </si>
  <si>
    <t>建成13000亩的马铃薯种薯繁育基地1个，对种植农户每亩补助200元。</t>
  </si>
  <si>
    <t>甘财扶贫（2021）10号</t>
  </si>
  <si>
    <t>调动农户发展种植业的积极性，增加种植业收入。</t>
  </si>
  <si>
    <t>农业农村局</t>
  </si>
  <si>
    <t>张爱民</t>
  </si>
  <si>
    <t>六坝镇</t>
  </si>
  <si>
    <t>朱兴国</t>
  </si>
  <si>
    <t>民农发【2021】67号</t>
  </si>
  <si>
    <r>
      <rPr>
        <sz val="18"/>
        <rFont val="Calibri"/>
        <charset val="134"/>
      </rPr>
      <t>②.</t>
    </r>
    <r>
      <rPr>
        <b/>
        <sz val="18"/>
        <rFont val="仿宋_GB2312"/>
        <charset val="134"/>
      </rPr>
      <t>绿色标准化建设基地建设</t>
    </r>
  </si>
  <si>
    <t>生态宜居小镇和易地扶贫搬迁小区日光温室维修</t>
  </si>
  <si>
    <t>续建</t>
  </si>
  <si>
    <t>生态宜居小镇</t>
  </si>
  <si>
    <t>对生态宜居小镇12座单座温室规模1.5亩的高标准日光温室和16座单座温室规模2.1亩的双列式日光温室的温度调控设备、智能控制设备、补光灯、日光薄膜、风口、卷帘机、卷帘、卷膜机、基质架、基质土、给排水系统等进行维修或更换。对4座单座温室规模5.7亩智能连栋高标准日光温室的风机、水帘、遮阴系统、薄膜、卷膜机、风口、电路、给排水系统等进行维修或改造。</t>
  </si>
  <si>
    <t>项目建成后，不断提升示范园发展能力，增加易地扶贫搬迁户就业机会，同时辐射带动设施农业不断发展壮大。</t>
  </si>
  <si>
    <t>县农投公司</t>
  </si>
  <si>
    <t>康龙</t>
  </si>
  <si>
    <r>
      <rPr>
        <sz val="18"/>
        <rFont val="Calibri"/>
        <charset val="134"/>
      </rPr>
      <t>③</t>
    </r>
    <r>
      <rPr>
        <b/>
        <sz val="18"/>
        <rFont val="仿宋_GB2312"/>
        <charset val="134"/>
      </rPr>
      <t>绿色生产技术推广及科技支撑</t>
    </r>
  </si>
  <si>
    <t>种子育苗基地建设</t>
  </si>
  <si>
    <t>支持县农技推广中心在全县不同区域开展黄芪、当归、党参等中药材种苗繁育和技术推广，新建试验示范点3个以上，示范效应明显的，给予项目推广经费30万元。2020年民乐县农业技术推广中心在全县不同区域开展黄芪、党参、当归等中药材种苗繁育和技术推广，分别为黄芪育苗74亩（水肥一体化育苗25亩，常规育苗49亩），党参和当归育苗各0.2亩，安排项目推广经费30万元。2021年安排项目推广经费30万元。</t>
  </si>
  <si>
    <t>支持县农技推广中心在全县不同区域开展黄芪、当归、党参等中药材种苗繁育和技术推广，推动中药材产业规范化种植和发展，增加经济收入。</t>
  </si>
  <si>
    <t>县农技推广中心</t>
  </si>
  <si>
    <t>范宏伟</t>
  </si>
  <si>
    <t>④品牌培育与产销对接</t>
  </si>
  <si>
    <t>支持马铃薯销售</t>
  </si>
  <si>
    <t>爱味客</t>
  </si>
  <si>
    <t>与爱味客签订合同并交售马铃薯的县内经营主体，每吨补助资金50元。共有县域内种植农户与爱味客签订订单并交售马铃薯约97200吨，给予农户奖补资金486万元。</t>
  </si>
  <si>
    <t>增长企业的带动能力和市场竞争力，调动种植户的积极性，发展壮大马铃薯产业。</t>
  </si>
  <si>
    <t>支持农产品品牌建设</t>
  </si>
  <si>
    <t>甘肃华瑞农业股份有限公司</t>
  </si>
  <si>
    <t>2020年新认证有机农产品的经营主体1家两个农产品，（甘肃华瑞农业股份有限公司冷冻（却）肉、牛乳、奶牛、肉牛）安排奖补资金20万元。</t>
  </si>
  <si>
    <t>通过发展农业品牌，进一步推广先进农业科学技术，提高农业发展的科技含量，鼓励企业或合作社 做强做大，促进现代农业建设。</t>
  </si>
  <si>
    <t>（2）“两后生”培训（雨露计划）</t>
  </si>
  <si>
    <t>贫困家庭“雨露计划”培训项目</t>
  </si>
  <si>
    <t>为民乐县所有脱贫户家庭中目前正在接受中等职业教育、高等职业教育和技工类院校教育的815名学生，每生每年补助3000元，共计补助资金244.5万元（其中2020年第一学年560人，南丰镇136人，永固镇59人，洪水镇71人，民联镇64人，三堡镇6人，六坝镇56人，顺化镇46人，丰乐镇63人，新天镇34人，南古镇25人；2021年第一学年255人,南丰镇45人，永固镇10人，洪水镇30人，民联镇17人，三堡镇5人，六坝镇66人，顺化镇22人，丰乐镇32人，新天镇18人，南古镇10人）。</t>
  </si>
  <si>
    <t>经培训获得中级、中专及高职院校学历证书或国家中级职业上岗资格证，使“两后生”学到一技之长。</t>
  </si>
  <si>
    <t>（3）小额信贷贴息</t>
  </si>
  <si>
    <t>小额扶贫信贷贴息</t>
  </si>
  <si>
    <t>各镇村</t>
  </si>
  <si>
    <t>对2014年以来已脱贫但未享受精准扶贫专项贷款且有信贷需求的脱贫户发放贷款贴息。截止2020年12月20日，需向全县405户脱贫户贴息28.99万元，2021年共需贴息资金327.83万元。2021年预计贷款户贴息资金84.69万元。</t>
  </si>
  <si>
    <t>带动脱贫户发展种养业，增加种养业收入。</t>
  </si>
  <si>
    <t>县农商银行</t>
  </si>
  <si>
    <t>朱端正</t>
  </si>
  <si>
    <t>2.配套基础设施</t>
  </si>
  <si>
    <t>（1）农田水利</t>
  </si>
  <si>
    <t>小型农田水利建设</t>
  </si>
  <si>
    <t>南丰镇</t>
  </si>
  <si>
    <t>黑山村0.92公里，沟湾村1.02公里，每公里补助15万元；黑山村新建23个对口闸，补助资金4万元。</t>
  </si>
  <si>
    <t>改善灌溉条件，增加灌溉面积，提高农民收入。</t>
  </si>
  <si>
    <t>樊钊</t>
  </si>
  <si>
    <t>民联镇</t>
  </si>
  <si>
    <t>郭湾村1.75公里，每公里补助15万元；</t>
  </si>
  <si>
    <t>陶德栋</t>
  </si>
  <si>
    <t>王官村0.599公里，四堡村0.138公里，每公里补助15万元，王官村新建桥和单口闸，补助资金3.5万元。</t>
  </si>
  <si>
    <t>新天镇</t>
  </si>
  <si>
    <t>太平村1.3公里，上姚村0.28公里，薛寨村1.4公里，每公里补助15万元；</t>
  </si>
  <si>
    <t>杨海涛</t>
  </si>
  <si>
    <t>南古镇</t>
  </si>
  <si>
    <t>城东村2公里，每公里补助15万元；</t>
  </si>
  <si>
    <t>陈学福</t>
  </si>
  <si>
    <t>丰乐镇</t>
  </si>
  <si>
    <t>双营村1.5公里，每公里补助15万元；单口闸4个，桥2座，补助资金5.5万元。</t>
  </si>
  <si>
    <t>张重英</t>
  </si>
  <si>
    <t>顺化镇</t>
  </si>
  <si>
    <t>新天乐村0.2公里，每公里补助15万元；</t>
  </si>
  <si>
    <t>马龙请</t>
  </si>
  <si>
    <t>洪水镇</t>
  </si>
  <si>
    <t>吴庄村1.5公里，每公里补助15万元；</t>
  </si>
  <si>
    <t>陈建生</t>
  </si>
  <si>
    <t>周庄村3.5公里，每公里补助15万元；</t>
  </si>
  <si>
    <t>永固镇</t>
  </si>
  <si>
    <t>总寨村九支渠系建设1.8公里，补助资金50万元；</t>
  </si>
  <si>
    <t>曹天星</t>
  </si>
  <si>
    <t>（2）农田建设&lt;高标准农田&gt;</t>
  </si>
  <si>
    <t>1.完善村土地和水利基础设施，提高土地利用率，增加种植业收入。2.改善村水利基础设施，提高水资源利用率，增加收入。</t>
  </si>
  <si>
    <t>蓄水池配套工程建设</t>
  </si>
  <si>
    <r>
      <rPr>
        <sz val="18"/>
        <rFont val="仿宋_GB2312"/>
        <charset val="134"/>
      </rPr>
      <t>黄青村新建蓄水池3座7.5万m</t>
    </r>
    <r>
      <rPr>
        <sz val="18"/>
        <rFont val="宋体"/>
        <charset val="134"/>
      </rPr>
      <t>³</t>
    </r>
    <r>
      <rPr>
        <sz val="18"/>
        <rFont val="仿宋_GB2312"/>
        <charset val="134"/>
      </rPr>
      <t>，每立方米补助40元；</t>
    </r>
  </si>
  <si>
    <t>民脱贫领办发【2021】17号</t>
  </si>
  <si>
    <r>
      <rPr>
        <sz val="18"/>
        <rFont val="仿宋_GB2312"/>
        <charset val="134"/>
      </rPr>
      <t>高寨村新建蓄水池1座1.5万m</t>
    </r>
    <r>
      <rPr>
        <sz val="18"/>
        <rFont val="宋体"/>
        <charset val="134"/>
      </rPr>
      <t>³</t>
    </r>
    <r>
      <rPr>
        <sz val="18"/>
        <rFont val="仿宋_GB2312"/>
        <charset val="134"/>
      </rPr>
      <t>，每立方米补助40元；</t>
    </r>
  </si>
  <si>
    <r>
      <rPr>
        <sz val="18"/>
        <rFont val="仿宋_GB2312"/>
        <charset val="134"/>
      </rPr>
      <t>上天乐村新建蓄水池1座2.8万m</t>
    </r>
    <r>
      <rPr>
        <sz val="18"/>
        <rFont val="宋体"/>
        <charset val="134"/>
      </rPr>
      <t>³</t>
    </r>
    <r>
      <rPr>
        <sz val="18"/>
        <rFont val="仿宋_GB2312"/>
        <charset val="134"/>
      </rPr>
      <t>，每立方米补助40元。</t>
    </r>
  </si>
  <si>
    <r>
      <rPr>
        <sz val="18"/>
        <rFont val="仿宋_GB2312"/>
        <charset val="134"/>
      </rPr>
      <t>王庄村新建蓄水池2座3.1万m</t>
    </r>
    <r>
      <rPr>
        <sz val="18"/>
        <rFont val="宋体"/>
        <charset val="134"/>
      </rPr>
      <t>³</t>
    </r>
    <r>
      <rPr>
        <sz val="18"/>
        <rFont val="仿宋_GB2312"/>
        <charset val="134"/>
      </rPr>
      <t>，上花园村1座2.5万m</t>
    </r>
    <r>
      <rPr>
        <sz val="18"/>
        <rFont val="宋体"/>
        <charset val="134"/>
      </rPr>
      <t>³</t>
    </r>
    <r>
      <rPr>
        <sz val="18"/>
        <rFont val="仿宋_GB2312"/>
        <charset val="134"/>
      </rPr>
      <t>，每立方米补助40元；</t>
    </r>
  </si>
  <si>
    <t>高标准农田建设</t>
  </si>
  <si>
    <t>在顺化镇曹营村土地整理6012亩，每亩补助1200元。</t>
  </si>
  <si>
    <t>张市农田函【2021】13号</t>
  </si>
  <si>
    <t>在新天镇二寨村土地整理1589亩，马庄村1970亩，每亩补助1200元。</t>
  </si>
  <si>
    <t>在南古镇田庄村土地整理3417亩，西朱村3800亩，每亩补助1200元。</t>
  </si>
  <si>
    <t>洪水镇土地整理20301亩，每亩补助400元，（其中黄青村7668亩；下柴村3126亩；友爱村7000亩；老号村2507亩）。</t>
  </si>
  <si>
    <t>在民联镇高寨村土地整理7021亩，张明村土地整理5000亩，每亩补助400元，上翟寨村土地整理1159亩，每亩补助600元；</t>
  </si>
  <si>
    <t>三堡镇</t>
  </si>
  <si>
    <t>三堡镇三堡村土地整理4000亩，每亩补助400元。</t>
  </si>
  <si>
    <t>顺化镇土地整理9215亩，每亩补助400元。（上天乐村2574亩，曹营村6512亩，下天乐村629亩）。</t>
  </si>
  <si>
    <t>丰乐镇涌泉村土地整理4000亩，每亩补助400元，补助资金160万元。</t>
  </si>
  <si>
    <t>新天镇土地整理5655亩，每亩补助400元。（三寨村2159亩，马庄村1907亩，二寨村1589亩）。</t>
  </si>
  <si>
    <t>南古镇土地整理19004亩，每亩补助400元。(王庄村4623亩 ,上花园村2967亩，田庄村3417亩，左卫营村1672亩，何庄村2525亩，西朱村3800亩)。</t>
  </si>
  <si>
    <t>西村土地整理7431亩，每亩补助600元。</t>
  </si>
  <si>
    <t>红石湾村3512亩，每亩补助600元。</t>
  </si>
  <si>
    <t>(3)产业路</t>
  </si>
  <si>
    <t>产业路建设</t>
  </si>
  <si>
    <t>六坝镇    六坝村</t>
  </si>
  <si>
    <t>六坝镇六坝村马铃薯、高原夏菜万亩基地新建产业路3.1公里，每公里补助53.5万元。</t>
  </si>
  <si>
    <t>改善交通条件，带动当地产业的发展。</t>
  </si>
  <si>
    <t>县交通局</t>
  </si>
  <si>
    <t>葛永斌</t>
  </si>
  <si>
    <t>（4）乡村旅游（1）配套基础设施</t>
  </si>
  <si>
    <t>支持乡村振兴示范村建设</t>
  </si>
  <si>
    <t>2021.03-2021.12</t>
  </si>
  <si>
    <t>各村</t>
  </si>
  <si>
    <t>按照产业兴旺、生态宜居、乡风文明、治理有效、生活富裕的总要求，持续巩固提升15个乡村振兴示范村，对特色鲜明、功能完善、示范作用突出的样板村，每村奖补资金8万元。经验收，15个乡村振兴示范村（炒面庄村、总寨村、滕庄村、屯粮村、团结村、下二坝村、何家沟、四坝村、六坝村、顺化堡村、张满村、上姚村、杨坊村、吴庄村、新墩子村）均达标，安排奖补资金120万元。（奖励资金权属归村集体，形成固定资产）</t>
  </si>
  <si>
    <t>加快农业产业化发展，提升乡村治理能力和增加农民的就业渠道和村集体经济收入，实现巩固拓展脱贫攻坚与乡村振兴的有效衔接。</t>
  </si>
  <si>
    <t>用于村（社区）内公益性项目建设及公共服务运行维护、基础设施建设，环境卫生整治设备购置、村级集体经济的滚动发展，特别是对群众广泛参与、辐射带动作用强的项目优先列支，保证村级集体经济不断发展壮大，增加村级集体经济资产和物业经营收入，拓展村级集体经济发展空间。同时鼓励有劳动能力的脱贫户含监测户积极参与村内保洁、垃圾清运、道路维护、公共设施维护、安全巡视等村级公益事业获得相应报酬。</t>
  </si>
  <si>
    <t>休闲农业与乡村旅游奖补</t>
  </si>
  <si>
    <t>对成功创建为国家级和省级专业旅游村（示范村、模范村）的一次性奖补资金20万元，市级专业旅游村（示范村、模范村）的一次性奖补资金15万元；获评五星级和四星级农家乐的经营业主分别一次性奖励5万元、3万元。2020年丰乐镇易湾村已创建市级专业旅游村，补助资金15万元，：一锦大锅台创建星级农家乐，补助资金5万元，垅塬休闲生态园和清风苑农庄星级农家乐，补助资金10万元。拟创建六坝镇六坝村和民联镇东寨村省级文旅振兴乡村样板村，补助资金40万元，妈妈家农庄和一锦乡村农家乐创建星级农家乐，补助资金10万元；（示范村奖励资金权属归村集体，形成固定资产）</t>
  </si>
  <si>
    <t>围绕乡村振兴20字方针，加强试验示范，引领带动，实现全县乡村振兴稳步推进。</t>
  </si>
  <si>
    <t>各镇</t>
  </si>
  <si>
    <t>（二）畜牧生产</t>
  </si>
  <si>
    <t>（一）良种繁育体系建设</t>
  </si>
  <si>
    <t>良种繁育</t>
  </si>
  <si>
    <t>对择优确定的50户养殖“甘牛”良种基础母牛10头以上的养殖大户，共养殖“甘牛”1200头，每头良种基础母牛给予500元补贴。</t>
  </si>
  <si>
    <t>鼓励农户发展养殖业，扩大生产规模，增加养殖业收入。</t>
  </si>
  <si>
    <t>（二）绿色标准化养殖基地建设</t>
  </si>
  <si>
    <t>养殖基地建设</t>
  </si>
  <si>
    <t>合作社</t>
  </si>
  <si>
    <r>
      <rPr>
        <sz val="18"/>
        <rFont val="仿宋_GB2312"/>
        <charset val="134"/>
      </rPr>
      <t>新建扣棚面积达到1500</t>
    </r>
    <r>
      <rPr>
        <sz val="18"/>
        <rFont val="宋体"/>
        <charset val="134"/>
      </rPr>
      <t>㎡</t>
    </r>
    <r>
      <rPr>
        <sz val="18"/>
        <rFont val="仿宋_GB2312"/>
        <charset val="134"/>
      </rPr>
      <t>以上，且配套建设粪污无害化处理设施的规模养殖场10个，每个一次性补助10万元。分别为民乐县顺祥种植养殖专业合作社商品猪繁育基地、民乐县吕氏海盛养殖专业合作社、张掖祁连雪域农牧科技有限责任公司、甘肃华瑞农业万只种羊场、西黎农业万只种羊场、甘肃万物春绿色农牧科技开发有限公司、民乐县奇祥养殖专业合作社、民乐县聪慧种植养殖专业合作社、民乐县昌芳种植养殖专业合作社、民乐县兴鑫养殖专业合作社。</t>
    </r>
  </si>
  <si>
    <t>农村基础设施建设方面</t>
  </si>
  <si>
    <t>（一）水利发展</t>
  </si>
  <si>
    <t>饮水安全</t>
  </si>
  <si>
    <t>人饮水提质改造工程</t>
  </si>
  <si>
    <t>对生态宜居小镇第一配水厂进行整体更换消毒系统，包括水泵、二氧化氯发生器、化料器、卸酸泵、管理房维修等。</t>
  </si>
  <si>
    <t>解决易地扶贫搬迁和生态搬迁群众饮水安全。</t>
  </si>
  <si>
    <t>水务局</t>
  </si>
  <si>
    <t>王建学</t>
  </si>
  <si>
    <t>县水投公司</t>
  </si>
  <si>
    <t>王怀福</t>
  </si>
  <si>
    <t>农村饮水安全维修养护</t>
  </si>
  <si>
    <t>镇、村</t>
  </si>
  <si>
    <t>对全县7个镇62个行政村共维修农村饮水工程25项，主要维修内容：维修截引3处、水厂12处，维修养护深井泵15套、变电设施8套，维修自控设施12套、消毒设备16套，改建冻管3.085km、检查井26座，维修减压阀36台,更换各类控制阀门56台，维修干支管道漏水点82处。</t>
  </si>
  <si>
    <t>可消除县域内25项农村饮水工程安全供水隐患，提升7个镇62个村12.46万农村人口的饮水安全保障能力；可进一步巩固拓展脱贫攻坚成果，助力乡村振兴。</t>
  </si>
  <si>
    <t>县农村自来水公司</t>
  </si>
  <si>
    <t>刘明德</t>
  </si>
  <si>
    <t>（二）农村环境整治&lt;农村人居环境整治&gt;</t>
  </si>
  <si>
    <t>人居环境基础设施建设及环境卫生设施配套项目</t>
  </si>
  <si>
    <t xml:space="preserve">
新天镇杏园村、吕庄村</t>
  </si>
  <si>
    <t>在新天镇杏园村、吕庄村生购置吸污车1辆，主要用于两村的污水收集及转运，并辐射周边村庄的污水清运;建设生活垃圾分类式收集点4处，配备大容量分类式垃圾桶12个，主要用于两村文化活动广场公共区域点的垃圾收集;购置环卫垃圾桶327个，每户放置1个;购置保洁车8辆，杏元村、吕庄村各4辆，保洁员负责公共区域垃圾收集和清运。在适宜位置设置与垃圾清运车相配套的容积为4立方米的垃圾收集斗14个，确保生活垃圾正常收集;在两村适宜位置修建垃圾中转站1处。</t>
  </si>
  <si>
    <t>完善产业示范园区的基础设施建设，改善易地扶贫搬迁及同步搬迁群众的生产生活条件。</t>
  </si>
  <si>
    <t xml:space="preserve">
新天镇</t>
  </si>
  <si>
    <t xml:space="preserve">
杨海涛</t>
  </si>
  <si>
    <t>张环土壤发【2021】11号</t>
  </si>
  <si>
    <t>人居环境整治及垃圾中转站维修</t>
  </si>
  <si>
    <t>对全县10个镇及工业园区人居环境整治及垃圾中转站维修。其中新天镇、南古镇、洪水镇、六坝镇、民联镇每镇补助30万元，工业园区补助30万元。南丰镇、永固镇、三堡镇、顺化镇、丰乐镇每镇补助20万元，共补助资金280万元。</t>
  </si>
  <si>
    <t>不断完善农村水、电、路等基础设施改造，废旧棚圈及残垣断壁，创建干净整洁，有序家庭院落和村庄环境。</t>
  </si>
  <si>
    <t>县农业农村局</t>
  </si>
  <si>
    <t>镇长</t>
  </si>
  <si>
    <t>（三）农村危房改造</t>
  </si>
  <si>
    <t>农房抗震改造</t>
  </si>
  <si>
    <t>新建
维修</t>
  </si>
  <si>
    <t>永固镇六坝镇顺化镇</t>
  </si>
  <si>
    <t>脱贫户（含监测户）5户（其中永固镇2户、六坝镇2户，顺化镇1户），每户补助3万元；</t>
  </si>
  <si>
    <t>保障农村困难群众住房安全，改善群众的居住条件。</t>
  </si>
  <si>
    <t>住建局</t>
  </si>
  <si>
    <t>刘大龙</t>
  </si>
  <si>
    <t>民联镇丰乐镇新天镇</t>
  </si>
  <si>
    <t>五保户5户（其中：民联镇1户、丰乐镇3户、新天镇1户），每户补助3万元；</t>
  </si>
  <si>
    <t>南丰镇洪水镇</t>
  </si>
  <si>
    <t>一般户2户（其中：南丰镇1户、洪水镇1户），每户补助1.05万元；</t>
  </si>
  <si>
    <t>南丰镇顺化镇南古镇六坝镇民联镇三堡镇新天镇</t>
  </si>
  <si>
    <t>房屋加固维修26户，其中：脱贫户（含监测户）4户（南丰镇2户、顺化镇1户、南古镇1户）、五保户2户（六坝镇2户），低保户、残疾户和一般户19户（南丰镇10户、民联镇2户、三堡镇1户、六坝镇2户、顺化镇1户、新天镇2户、南古镇1户）,每户补助0.5万元。</t>
  </si>
  <si>
    <t>（四）其他</t>
  </si>
  <si>
    <t>易地扶贫搬迁集中安置区“一站式”社区综合服务建设</t>
  </si>
  <si>
    <t>在生态宜居小镇建设4个“一站式”综合服务中心，第一社区建筑面积1101.6平方米，第二社区建筑面积1682.64㎡，第三社区建筑面积1682.64㎡，第四社区建筑面积1500㎡。</t>
  </si>
  <si>
    <t>进一步建立健全公共服务、公共文化、卫生健康一体化便民服务体系，加强易地扶贫搬迁和生态宜居搬迁群众后续管理。</t>
  </si>
  <si>
    <t>组织部</t>
  </si>
  <si>
    <t>汤如胥</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</si>
</sst>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 numFmtId="178" formatCode="0.0_ "/>
    <numFmt numFmtId="179" formatCode="0.00_ "/>
    <numFmt numFmtId="180" formatCode="0.0000_ "/>
  </numFmts>
  <fonts count="59">
    <font>
      <sz val="11"/>
      <color theme="1"/>
      <name val="宋体"/>
      <charset val="134"/>
      <scheme val="minor"/>
    </font>
    <font>
      <sz val="18"/>
      <name val="仿宋_GB2312"/>
      <charset val="134"/>
    </font>
    <font>
      <b/>
      <sz val="18"/>
      <name val="仿宋_GB2312"/>
      <charset val="134"/>
    </font>
    <font>
      <sz val="48"/>
      <name val="黑体"/>
      <charset val="134"/>
    </font>
    <font>
      <b/>
      <sz val="18"/>
      <name val="黑体"/>
      <charset val="134"/>
    </font>
    <font>
      <sz val="18"/>
      <name val="Calibri"/>
      <charset val="134"/>
    </font>
    <font>
      <sz val="16"/>
      <name val="仿宋_GB2312"/>
      <charset val="134"/>
    </font>
    <font>
      <b/>
      <sz val="18"/>
      <color theme="1"/>
      <name val="仿宋_GB2312"/>
      <charset val="134"/>
    </font>
    <font>
      <sz val="11"/>
      <name val="仿宋_GB2312"/>
      <charset val="134"/>
    </font>
    <font>
      <sz val="12"/>
      <name val="仿宋_GB2312"/>
      <charset val="134"/>
    </font>
    <font>
      <b/>
      <sz val="11"/>
      <name val="仿宋_GB2312"/>
      <charset val="134"/>
    </font>
    <font>
      <sz val="18"/>
      <color rgb="FFFF0000"/>
      <name val="仿宋_GB2312"/>
      <charset val="134"/>
    </font>
    <font>
      <sz val="12"/>
      <name val="仿宋"/>
      <charset val="134"/>
    </font>
    <font>
      <sz val="11"/>
      <color indexed="8"/>
      <name val="宋体"/>
      <charset val="134"/>
    </font>
    <font>
      <sz val="12"/>
      <color indexed="8"/>
      <name val="黑体"/>
      <charset val="134"/>
    </font>
    <font>
      <sz val="12"/>
      <color indexed="8"/>
      <name val="宋体"/>
      <charset val="134"/>
    </font>
    <font>
      <sz val="10"/>
      <color indexed="8"/>
      <name val="宋体"/>
      <charset val="134"/>
    </font>
    <font>
      <sz val="10"/>
      <color theme="1"/>
      <name val="宋体"/>
      <charset val="134"/>
    </font>
    <font>
      <sz val="12"/>
      <name val="宋体"/>
      <charset val="134"/>
    </font>
    <font>
      <sz val="20"/>
      <color rgb="FF000000"/>
      <name val="方正小标宋简体"/>
      <charset val="134"/>
    </font>
    <font>
      <sz val="20"/>
      <color indexed="8"/>
      <name val="方正小标宋简体"/>
      <charset val="134"/>
    </font>
    <font>
      <b/>
      <sz val="16"/>
      <color indexed="8"/>
      <name val="方正小标宋简体"/>
      <charset val="134"/>
    </font>
    <font>
      <sz val="8"/>
      <color indexed="8"/>
      <name val="方正小标宋简体"/>
      <charset val="134"/>
    </font>
    <font>
      <b/>
      <sz val="10"/>
      <color indexed="8"/>
      <name val="宋体"/>
      <charset val="134"/>
    </font>
    <font>
      <b/>
      <sz val="10"/>
      <name val="宋体"/>
      <charset val="134"/>
    </font>
    <font>
      <b/>
      <sz val="9"/>
      <name val="仿宋_GB2312"/>
      <charset val="134"/>
    </font>
    <font>
      <sz val="9"/>
      <color theme="1"/>
      <name val="宋体"/>
      <charset val="134"/>
      <scheme val="minor"/>
    </font>
    <font>
      <sz val="9"/>
      <color rgb="FF000000"/>
      <name val="宋体"/>
      <charset val="134"/>
    </font>
    <font>
      <sz val="9"/>
      <name val="宋体"/>
      <charset val="134"/>
      <scheme val="minor"/>
    </font>
    <font>
      <sz val="10"/>
      <color indexed="8"/>
      <name val="仿宋_GB2312"/>
      <charset val="134"/>
    </font>
    <font>
      <sz val="9"/>
      <color rgb="FFFF0000"/>
      <name val="宋体"/>
      <charset val="134"/>
      <scheme val="minor"/>
    </font>
    <font>
      <sz val="10"/>
      <color rgb="FFFF0000"/>
      <name val="宋体"/>
      <charset val="134"/>
    </font>
    <font>
      <sz val="8"/>
      <color theme="1"/>
      <name val="宋体"/>
      <charset val="134"/>
      <scheme val="minor"/>
    </font>
    <font>
      <sz val="8"/>
      <name val="宋体"/>
      <charset val="134"/>
      <scheme val="minor"/>
    </font>
    <font>
      <sz val="10"/>
      <color theme="1"/>
      <name val="仿宋_GB2312"/>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8"/>
      <name val="宋体"/>
      <charset val="134"/>
    </font>
    <font>
      <u/>
      <sz val="20"/>
      <color indexed="8"/>
      <name val="方正小标宋简体"/>
      <charset val="134"/>
    </font>
    <font>
      <sz val="9"/>
      <color theme="1"/>
      <name val="Calibri"/>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5" borderId="12"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3" applyNumberFormat="0" applyFill="0" applyAlignment="0" applyProtection="0">
      <alignment vertical="center"/>
    </xf>
    <xf numFmtId="0" fontId="42" fillId="0" borderId="13" applyNumberFormat="0" applyFill="0" applyAlignment="0" applyProtection="0">
      <alignment vertical="center"/>
    </xf>
    <xf numFmtId="0" fontId="43" fillId="0" borderId="14" applyNumberFormat="0" applyFill="0" applyAlignment="0" applyProtection="0">
      <alignment vertical="center"/>
    </xf>
    <xf numFmtId="0" fontId="43" fillId="0" borderId="0" applyNumberFormat="0" applyFill="0" applyBorder="0" applyAlignment="0" applyProtection="0">
      <alignment vertical="center"/>
    </xf>
    <xf numFmtId="0" fontId="44" fillId="6" borderId="15" applyNumberFormat="0" applyAlignment="0" applyProtection="0">
      <alignment vertical="center"/>
    </xf>
    <xf numFmtId="0" fontId="45" fillId="7" borderId="16" applyNumberFormat="0" applyAlignment="0" applyProtection="0">
      <alignment vertical="center"/>
    </xf>
    <xf numFmtId="0" fontId="46" fillId="7" borderId="15" applyNumberFormat="0" applyAlignment="0" applyProtection="0">
      <alignment vertical="center"/>
    </xf>
    <xf numFmtId="0" fontId="47" fillId="8" borderId="17" applyNumberFormat="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pplyProtection="0"/>
    <xf numFmtId="0" fontId="0" fillId="0" borderId="0"/>
    <xf numFmtId="0" fontId="18" fillId="0" borderId="0">
      <alignment vertical="center"/>
    </xf>
    <xf numFmtId="0" fontId="0" fillId="0" borderId="0">
      <alignment vertical="center"/>
    </xf>
    <xf numFmtId="0" fontId="13" fillId="0" borderId="0"/>
    <xf numFmtId="0" fontId="13" fillId="0" borderId="0">
      <alignment vertical="center"/>
    </xf>
    <xf numFmtId="0" fontId="18" fillId="0" borderId="0"/>
    <xf numFmtId="0" fontId="13" fillId="0" borderId="0">
      <alignment vertical="center"/>
    </xf>
    <xf numFmtId="0" fontId="0" fillId="0" borderId="0">
      <alignment vertical="center"/>
    </xf>
    <xf numFmtId="0" fontId="55" fillId="0" borderId="0"/>
    <xf numFmtId="0" fontId="13" fillId="0" borderId="0"/>
  </cellStyleXfs>
  <cellXfs count="172">
    <xf numFmtId="0" fontId="0" fillId="0" borderId="0" xfId="0">
      <alignment vertical="center"/>
    </xf>
    <xf numFmtId="0" fontId="1" fillId="0" borderId="0" xfId="55" applyNumberFormat="1" applyFont="1" applyFill="1" applyBorder="1" applyAlignment="1">
      <alignment vertical="center" wrapText="1"/>
    </xf>
    <xf numFmtId="0" fontId="2" fillId="0" borderId="0" xfId="55" applyNumberFormat="1"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pplyProtection="1">
      <alignment vertical="center" wrapText="1"/>
    </xf>
    <xf numFmtId="0" fontId="1" fillId="0" borderId="0" xfId="0" applyFont="1" applyFill="1" applyAlignment="1">
      <alignment horizontal="center" vertical="center"/>
    </xf>
    <xf numFmtId="0" fontId="1" fillId="0" borderId="0" xfId="55" applyNumberFormat="1" applyFont="1" applyFill="1" applyBorder="1" applyAlignment="1">
      <alignment horizontal="center" vertical="center" wrapText="1"/>
    </xf>
    <xf numFmtId="0" fontId="1" fillId="0" borderId="0" xfId="55" applyNumberFormat="1" applyFont="1" applyFill="1" applyBorder="1" applyAlignment="1">
      <alignment horizontal="justify" vertical="center" wrapText="1"/>
    </xf>
    <xf numFmtId="176" fontId="1" fillId="0" borderId="0" xfId="55" applyNumberFormat="1" applyFont="1" applyFill="1" applyBorder="1" applyAlignment="1">
      <alignment horizontal="center" vertical="center" wrapText="1"/>
    </xf>
    <xf numFmtId="0" fontId="1" fillId="0" borderId="0" xfId="55" applyNumberFormat="1" applyFont="1" applyFill="1" applyBorder="1" applyAlignment="1">
      <alignment horizontal="left" vertical="center" wrapText="1"/>
    </xf>
    <xf numFmtId="177" fontId="1" fillId="0" borderId="0" xfId="55" applyNumberFormat="1" applyFont="1" applyFill="1" applyBorder="1" applyAlignment="1">
      <alignment horizontal="center" vertical="center" wrapText="1"/>
    </xf>
    <xf numFmtId="0" fontId="1" fillId="0" borderId="1" xfId="55"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55" applyNumberFormat="1" applyFont="1" applyFill="1" applyAlignment="1">
      <alignment horizontal="left" vertical="center" wrapText="1"/>
    </xf>
    <xf numFmtId="0" fontId="1" fillId="0" borderId="0" xfId="55" applyNumberFormat="1" applyFont="1" applyFill="1" applyAlignment="1">
      <alignment horizontal="center" vertical="center" wrapText="1"/>
    </xf>
    <xf numFmtId="0" fontId="3" fillId="0" borderId="0" xfId="55" applyNumberFormat="1" applyFont="1" applyFill="1" applyAlignment="1">
      <alignment horizontal="center" vertical="center" wrapText="1"/>
    </xf>
    <xf numFmtId="0" fontId="3" fillId="0" borderId="0" xfId="55" applyNumberFormat="1" applyFont="1" applyFill="1" applyAlignment="1">
      <alignment horizontal="justify" vertical="center" wrapText="1"/>
    </xf>
    <xf numFmtId="176" fontId="3" fillId="0" borderId="0" xfId="55" applyNumberFormat="1" applyFont="1" applyFill="1" applyAlignment="1">
      <alignment horizontal="center" vertical="center" wrapText="1"/>
    </xf>
    <xf numFmtId="0" fontId="2" fillId="0" borderId="1" xfId="55" applyNumberFormat="1"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176" fontId="1" fillId="0" borderId="1" xfId="55"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56" applyNumberFormat="1" applyFont="1" applyFill="1" applyBorder="1" applyAlignment="1">
      <alignment horizontal="left" vertical="center" wrapText="1"/>
    </xf>
    <xf numFmtId="177" fontId="2" fillId="0" borderId="1" xfId="5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55" applyNumberFormat="1" applyFont="1" applyFill="1" applyBorder="1" applyAlignment="1">
      <alignment horizontal="justify" vertical="center" wrapText="1"/>
    </xf>
    <xf numFmtId="0" fontId="1" fillId="0" borderId="2" xfId="0"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177" fontId="1" fillId="0" borderId="1" xfId="55"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78" fontId="2" fillId="0" borderId="1" xfId="55" applyNumberFormat="1" applyFont="1" applyFill="1" applyBorder="1" applyAlignment="1">
      <alignment horizontal="center" vertical="center" wrapText="1"/>
    </xf>
    <xf numFmtId="178" fontId="1" fillId="0" borderId="1" xfId="55"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178" fontId="1"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55" applyNumberFormat="1" applyFont="1" applyFill="1" applyBorder="1" applyAlignment="1">
      <alignment horizontal="justify" vertical="center" wrapText="1"/>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177" fontId="2" fillId="0" borderId="1"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177" fontId="3" fillId="0" borderId="0" xfId="55" applyNumberFormat="1" applyFont="1" applyFill="1" applyAlignment="1">
      <alignment horizontal="center" vertical="center" wrapText="1"/>
    </xf>
    <xf numFmtId="0" fontId="2" fillId="0" borderId="6" xfId="55" applyNumberFormat="1" applyFont="1" applyFill="1" applyBorder="1" applyAlignment="1">
      <alignment horizontal="center" vertical="center" wrapText="1"/>
    </xf>
    <xf numFmtId="0" fontId="2" fillId="0" borderId="7" xfId="55" applyNumberFormat="1" applyFont="1" applyFill="1" applyBorder="1" applyAlignment="1">
      <alignment horizontal="center" vertical="center" wrapText="1"/>
    </xf>
    <xf numFmtId="177" fontId="7" fillId="0" borderId="1" xfId="55" applyNumberFormat="1"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2" fillId="0" borderId="1" xfId="55" applyNumberFormat="1" applyFont="1" applyFill="1" applyBorder="1" applyAlignment="1">
      <alignment horizontal="left" vertical="center" wrapText="1"/>
    </xf>
    <xf numFmtId="0" fontId="1" fillId="0" borderId="1" xfId="55" applyNumberFormat="1"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80" fontId="1" fillId="0" borderId="1" xfId="0" applyNumberFormat="1" applyFont="1" applyFill="1" applyBorder="1" applyAlignment="1" applyProtection="1">
      <alignment horizontal="center" vertical="center" wrapText="1"/>
    </xf>
    <xf numFmtId="179" fontId="2" fillId="0" borderId="1" xfId="55"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 fillId="0" borderId="1" xfId="56" applyNumberFormat="1" applyFont="1" applyFill="1" applyBorder="1" applyAlignment="1">
      <alignment horizontal="center" vertical="center" wrapText="1"/>
    </xf>
    <xf numFmtId="0" fontId="1" fillId="0" borderId="1" xfId="0" applyFont="1" applyFill="1" applyBorder="1" applyAlignment="1">
      <alignment horizontal="center" vertical="center"/>
    </xf>
    <xf numFmtId="180" fontId="1" fillId="0" borderId="1" xfId="0" applyNumberFormat="1" applyFont="1" applyFill="1" applyBorder="1" applyAlignment="1">
      <alignment horizontal="center" vertical="center"/>
    </xf>
    <xf numFmtId="0" fontId="3" fillId="0" borderId="7" xfId="55" applyNumberFormat="1" applyFont="1" applyFill="1" applyBorder="1" applyAlignment="1">
      <alignment horizontal="center" vertical="center" wrapText="1"/>
    </xf>
    <xf numFmtId="0" fontId="2" fillId="0" borderId="2" xfId="55" applyNumberFormat="1" applyFont="1" applyFill="1" applyBorder="1" applyAlignment="1">
      <alignment horizontal="center" vertical="center" wrapText="1"/>
    </xf>
    <xf numFmtId="0" fontId="2" fillId="0" borderId="8" xfId="55" applyNumberFormat="1" applyFont="1" applyFill="1" applyBorder="1" applyAlignment="1">
      <alignment horizontal="center" vertical="center" wrapText="1"/>
    </xf>
    <xf numFmtId="0" fontId="1" fillId="0" borderId="2" xfId="55" applyNumberFormat="1" applyFont="1" applyFill="1" applyBorder="1" applyAlignment="1">
      <alignment horizontal="center" vertical="center" wrapText="1"/>
    </xf>
    <xf numFmtId="0" fontId="1" fillId="0" borderId="8" xfId="55"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1" fillId="0" borderId="2"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1" fillId="0" borderId="9"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 fillId="0" borderId="0" xfId="0" applyFont="1" applyFill="1">
      <alignment vertical="center"/>
    </xf>
    <xf numFmtId="0" fontId="2" fillId="0" borderId="0" xfId="0" applyFont="1" applyFill="1">
      <alignment vertical="center"/>
    </xf>
    <xf numFmtId="176" fontId="2" fillId="0" borderId="1" xfId="0" applyNumberFormat="1" applyFont="1" applyFill="1" applyBorder="1" applyAlignment="1">
      <alignment horizontal="center" vertical="center"/>
    </xf>
    <xf numFmtId="179" fontId="1" fillId="0" borderId="1" xfId="0" applyNumberFormat="1" applyFont="1" applyFill="1" applyBorder="1" applyAlignment="1" applyProtection="1">
      <alignment horizontal="left" vertical="center" wrapText="1"/>
    </xf>
    <xf numFmtId="179" fontId="2" fillId="0" borderId="1" xfId="0"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61"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61" applyFont="1" applyFill="1" applyBorder="1" applyAlignment="1">
      <alignment horizontal="center" vertical="center"/>
    </xf>
    <xf numFmtId="0" fontId="18"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left" vertical="center"/>
    </xf>
    <xf numFmtId="0" fontId="19" fillId="0" borderId="0" xfId="55" applyNumberFormat="1" applyFont="1" applyFill="1" applyBorder="1" applyAlignment="1">
      <alignment horizontal="center" vertical="center" wrapText="1"/>
    </xf>
    <xf numFmtId="0" fontId="20" fillId="0" borderId="0" xfId="55" applyNumberFormat="1" applyFont="1" applyFill="1" applyBorder="1" applyAlignment="1">
      <alignment horizontal="center" vertical="center" wrapText="1"/>
    </xf>
    <xf numFmtId="0" fontId="21" fillId="0" borderId="0" xfId="55" applyNumberFormat="1" applyFont="1" applyFill="1" applyBorder="1" applyAlignment="1">
      <alignment horizontal="center" vertical="center" wrapText="1"/>
    </xf>
    <xf numFmtId="0" fontId="22" fillId="0" borderId="10" xfId="55" applyNumberFormat="1" applyFont="1" applyFill="1" applyBorder="1" applyAlignment="1">
      <alignment horizontal="right" vertical="center" wrapText="1"/>
    </xf>
    <xf numFmtId="0" fontId="14" fillId="0" borderId="1" xfId="55" applyNumberFormat="1" applyFont="1" applyFill="1" applyBorder="1" applyAlignment="1">
      <alignment horizontal="center" vertical="center" wrapText="1"/>
    </xf>
    <xf numFmtId="0" fontId="23" fillId="0" borderId="1" xfId="51" applyNumberFormat="1" applyFont="1" applyFill="1" applyBorder="1" applyAlignment="1" applyProtection="1">
      <alignment horizontal="center" vertical="center" wrapText="1"/>
    </xf>
    <xf numFmtId="0" fontId="23" fillId="0" borderId="1" xfId="55" applyNumberFormat="1" applyFont="1" applyFill="1" applyBorder="1" applyAlignment="1">
      <alignment horizontal="center" vertical="center" wrapText="1"/>
    </xf>
    <xf numFmtId="179" fontId="23" fillId="0" borderId="1" xfId="55" applyNumberFormat="1" applyFont="1" applyFill="1" applyBorder="1" applyAlignment="1">
      <alignment horizontal="center" vertical="center" wrapText="1"/>
    </xf>
    <xf numFmtId="0" fontId="24" fillId="2" borderId="2" xfId="52" applyNumberFormat="1" applyFont="1" applyFill="1" applyBorder="1" applyAlignment="1" applyProtection="1">
      <alignment horizontal="center" vertical="center" wrapText="1"/>
    </xf>
    <xf numFmtId="0" fontId="24" fillId="2" borderId="11" xfId="52" applyNumberFormat="1" applyFont="1" applyFill="1" applyBorder="1" applyAlignment="1" applyProtection="1">
      <alignment horizontal="center" vertical="center" wrapText="1"/>
    </xf>
    <xf numFmtId="0" fontId="24" fillId="2" borderId="8" xfId="52" applyNumberFormat="1" applyFont="1" applyFill="1" applyBorder="1" applyAlignment="1" applyProtection="1">
      <alignment horizontal="center" vertical="center" wrapText="1"/>
    </xf>
    <xf numFmtId="0" fontId="25" fillId="3" borderId="1" xfId="52" applyNumberFormat="1" applyFont="1" applyFill="1" applyBorder="1" applyAlignment="1" applyProtection="1">
      <alignment horizontal="center" vertical="center" wrapText="1"/>
    </xf>
    <xf numFmtId="0" fontId="26" fillId="0" borderId="1" xfId="52" applyNumberFormat="1" applyFont="1" applyFill="1" applyBorder="1" applyAlignment="1" applyProtection="1">
      <alignment horizontal="center" vertical="center" wrapText="1"/>
    </xf>
    <xf numFmtId="0" fontId="16" fillId="0" borderId="1" xfId="55" applyNumberFormat="1" applyFont="1" applyFill="1" applyBorder="1" applyAlignment="1">
      <alignment horizontal="center" vertical="center" wrapText="1"/>
    </xf>
    <xf numFmtId="0" fontId="27" fillId="0" borderId="1" xfId="55" applyNumberFormat="1" applyFont="1" applyFill="1" applyBorder="1" applyAlignment="1">
      <alignment horizontal="center" vertical="center" wrapText="1"/>
    </xf>
    <xf numFmtId="0" fontId="28" fillId="0" borderId="1" xfId="52" applyNumberFormat="1" applyFont="1" applyFill="1" applyBorder="1" applyAlignment="1" applyProtection="1">
      <alignment horizontal="center" vertical="center" wrapText="1"/>
    </xf>
    <xf numFmtId="0" fontId="28" fillId="3" borderId="1" xfId="52" applyNumberFormat="1" applyFont="1" applyFill="1" applyBorder="1" applyAlignment="1" applyProtection="1">
      <alignment horizontal="center" vertical="center" wrapText="1"/>
    </xf>
    <xf numFmtId="0" fontId="28" fillId="3" borderId="6" xfId="52" applyNumberFormat="1" applyFont="1" applyFill="1" applyBorder="1" applyAlignment="1" applyProtection="1">
      <alignment horizontal="center" vertical="center" wrapText="1"/>
    </xf>
    <xf numFmtId="0" fontId="28" fillId="3" borderId="9" xfId="52"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29" fillId="0" borderId="1" xfId="55" applyNumberFormat="1" applyFont="1" applyFill="1" applyBorder="1" applyAlignment="1">
      <alignment horizontal="center" vertical="center" wrapText="1"/>
    </xf>
    <xf numFmtId="0" fontId="28" fillId="3" borderId="2" xfId="52" applyNumberFormat="1" applyFont="1" applyFill="1" applyBorder="1" applyAlignment="1" applyProtection="1">
      <alignment horizontal="center" vertical="center" wrapText="1"/>
    </xf>
    <xf numFmtId="0" fontId="28" fillId="3" borderId="8" xfId="52" applyNumberFormat="1" applyFont="1" applyFill="1" applyBorder="1" applyAlignment="1" applyProtection="1">
      <alignment horizontal="center" vertical="center" wrapText="1"/>
    </xf>
    <xf numFmtId="0" fontId="28" fillId="3" borderId="7" xfId="52" applyNumberFormat="1" applyFont="1" applyFill="1" applyBorder="1" applyAlignment="1" applyProtection="1">
      <alignment horizontal="center" vertical="center" wrapText="1"/>
    </xf>
    <xf numFmtId="0" fontId="30" fillId="4" borderId="1" xfId="52" applyNumberFormat="1" applyFont="1" applyFill="1" applyBorder="1" applyAlignment="1" applyProtection="1">
      <alignment horizontal="center" vertical="center" wrapText="1"/>
    </xf>
    <xf numFmtId="0" fontId="25" fillId="3" borderId="6" xfId="52" applyNumberFormat="1" applyFont="1" applyFill="1" applyBorder="1" applyAlignment="1" applyProtection="1">
      <alignment horizontal="center" vertical="center" wrapText="1"/>
    </xf>
    <xf numFmtId="0" fontId="25" fillId="3" borderId="9" xfId="52" applyNumberFormat="1" applyFont="1" applyFill="1" applyBorder="1" applyAlignment="1" applyProtection="1">
      <alignment horizontal="center" vertical="center" wrapText="1"/>
    </xf>
    <xf numFmtId="0" fontId="25" fillId="3" borderId="7" xfId="52" applyNumberFormat="1" applyFont="1" applyFill="1" applyBorder="1" applyAlignment="1" applyProtection="1">
      <alignment horizontal="center" vertical="center" wrapText="1"/>
    </xf>
    <xf numFmtId="0" fontId="31" fillId="0" borderId="1" xfId="55" applyNumberFormat="1" applyFont="1" applyFill="1" applyBorder="1" applyAlignment="1">
      <alignment horizontal="center" vertical="center" wrapText="1"/>
    </xf>
    <xf numFmtId="0" fontId="26" fillId="3" borderId="2" xfId="52" applyNumberFormat="1" applyFont="1" applyFill="1" applyBorder="1" applyAlignment="1" applyProtection="1">
      <alignment horizontal="center" vertical="center" wrapText="1"/>
    </xf>
    <xf numFmtId="0" fontId="26" fillId="3" borderId="11" xfId="52" applyNumberFormat="1" applyFont="1" applyFill="1" applyBorder="1" applyAlignment="1" applyProtection="1">
      <alignment horizontal="center" vertical="center" wrapText="1"/>
    </xf>
    <xf numFmtId="0" fontId="26" fillId="3" borderId="8" xfId="52" applyNumberFormat="1" applyFont="1" applyFill="1" applyBorder="1" applyAlignment="1" applyProtection="1">
      <alignment horizontal="center" vertical="center" wrapText="1"/>
    </xf>
    <xf numFmtId="0" fontId="26" fillId="3" borderId="1" xfId="52" applyNumberFormat="1" applyFont="1" applyFill="1" applyBorder="1" applyAlignment="1" applyProtection="1">
      <alignment horizontal="center" vertical="center" wrapText="1"/>
    </xf>
    <xf numFmtId="0" fontId="32" fillId="0" borderId="1" xfId="52" applyNumberFormat="1" applyFont="1" applyFill="1" applyBorder="1" applyAlignment="1" applyProtection="1">
      <alignment horizontal="center" vertical="center" wrapText="1"/>
    </xf>
    <xf numFmtId="0" fontId="33" fillId="3" borderId="1" xfId="52" applyNumberFormat="1" applyFont="1" applyFill="1" applyBorder="1" applyAlignment="1" applyProtection="1">
      <alignment horizontal="center" vertical="center" wrapText="1"/>
    </xf>
    <xf numFmtId="31" fontId="32" fillId="3" borderId="1" xfId="55" applyNumberFormat="1" applyFont="1" applyFill="1" applyBorder="1" applyAlignment="1" applyProtection="1">
      <alignment horizontal="center" vertical="center" wrapText="1"/>
    </xf>
    <xf numFmtId="0" fontId="32" fillId="3" borderId="1" xfId="55"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wrapText="1"/>
    </xf>
    <xf numFmtId="0" fontId="23" fillId="0" borderId="11" xfId="51" applyNumberFormat="1" applyFont="1" applyFill="1" applyBorder="1" applyAlignment="1" applyProtection="1">
      <alignment horizontal="center" vertical="center" wrapText="1"/>
    </xf>
    <xf numFmtId="0" fontId="23" fillId="0" borderId="8" xfId="51" applyNumberFormat="1" applyFont="1" applyFill="1" applyBorder="1" applyAlignment="1" applyProtection="1">
      <alignment horizontal="center" vertical="center" wrapText="1"/>
    </xf>
    <xf numFmtId="0" fontId="26" fillId="3" borderId="1" xfId="61" applyFont="1" applyFill="1" applyBorder="1" applyAlignment="1" applyProtection="1">
      <alignment horizontal="center" vertical="center"/>
    </xf>
    <xf numFmtId="0" fontId="26" fillId="0" borderId="1" xfId="55" applyNumberFormat="1" applyFont="1" applyFill="1" applyBorder="1" applyAlignment="1" applyProtection="1">
      <alignment horizontal="left" vertical="center" wrapText="1"/>
    </xf>
    <xf numFmtId="0" fontId="17" fillId="0" borderId="1" xfId="55" applyNumberFormat="1" applyFont="1" applyFill="1" applyBorder="1" applyAlignment="1">
      <alignment horizontal="center" vertical="center" wrapText="1"/>
    </xf>
    <xf numFmtId="0" fontId="34" fillId="0" borderId="1" xfId="55" applyNumberFormat="1" applyFont="1" applyFill="1" applyBorder="1" applyAlignment="1">
      <alignment horizontal="center" vertical="center" wrapText="1"/>
    </xf>
    <xf numFmtId="0" fontId="26" fillId="0" borderId="2" xfId="55" applyNumberFormat="1" applyFont="1" applyFill="1" applyBorder="1" applyAlignment="1" applyProtection="1">
      <alignment horizontal="left" vertical="center" wrapText="1"/>
    </xf>
    <xf numFmtId="0" fontId="26" fillId="0" borderId="11" xfId="55" applyNumberFormat="1" applyFont="1" applyFill="1" applyBorder="1" applyAlignment="1" applyProtection="1">
      <alignment horizontal="left" vertical="center" wrapText="1"/>
    </xf>
    <xf numFmtId="0" fontId="26" fillId="0" borderId="8" xfId="55" applyNumberFormat="1"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protection locked="0"/>
    </xf>
    <xf numFmtId="0" fontId="35" fillId="0" borderId="1" xfId="55"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11" xfId="0" applyFont="1" applyFill="1" applyBorder="1" applyAlignment="1">
      <alignment horizontal="center" vertical="center"/>
    </xf>
    <xf numFmtId="10" fontId="23" fillId="0" borderId="1" xfId="55" applyNumberFormat="1" applyFont="1" applyFill="1" applyBorder="1" applyAlignment="1">
      <alignment horizontal="center" vertical="center" wrapText="1"/>
    </xf>
    <xf numFmtId="10" fontId="16" fillId="0" borderId="1" xfId="55" applyNumberFormat="1" applyFont="1" applyFill="1" applyBorder="1" applyAlignment="1">
      <alignment horizontal="center" vertical="center" wrapText="1"/>
    </xf>
    <xf numFmtId="0" fontId="13" fillId="0" borderId="8" xfId="0" applyFont="1" applyFill="1" applyBorder="1" applyAlignment="1">
      <alignment horizontal="center"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9" xfId="50"/>
    <cellStyle name="常规 2_2-1统计表_1" xfId="51"/>
    <cellStyle name="常规 2 2" xfId="52"/>
    <cellStyle name="常规 2 3" xfId="53"/>
    <cellStyle name="常规 10 3 2" xfId="54"/>
    <cellStyle name="常规 2" xfId="55"/>
    <cellStyle name="常规 100" xfId="56"/>
    <cellStyle name="常规 11" xfId="57"/>
    <cellStyle name="常规 18" xfId="58"/>
    <cellStyle name="常规 4" xfId="59"/>
    <cellStyle name="常规 7" xfId="60"/>
    <cellStyle name="常规 14" xfId="61"/>
  </cellStyles>
  <tableStyles count="0" defaultTableStyle="TableStyleMedium2" defaultPivotStyle="PivotStyleLight16"/>
  <colors>
    <mruColors>
      <color rgb="00679DBA"/>
      <color rgb="0092D05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26" workbookViewId="0">
      <selection activeCell="G22" sqref="G22"/>
    </sheetView>
  </sheetViews>
  <sheetFormatPr defaultColWidth="9" defaultRowHeight="15.6"/>
  <cols>
    <col min="1" max="1" width="6" style="108" customWidth="1"/>
    <col min="2" max="2" width="9.12962962962963" style="108" customWidth="1"/>
    <col min="3" max="3" width="8" style="108" customWidth="1"/>
    <col min="4" max="4" width="7" style="108" customWidth="1"/>
    <col min="5" max="5" width="14.5" style="108" customWidth="1"/>
    <col min="6" max="6" width="14.3796296296296" style="108" customWidth="1"/>
    <col min="7" max="7" width="18.75" style="108" customWidth="1"/>
    <col min="8" max="8" width="12.8796296296296" style="108" customWidth="1"/>
    <col min="9" max="9" width="18.3796296296296" style="108" customWidth="1"/>
    <col min="10" max="10" width="12.6296296296296" style="108"/>
    <col min="11" max="11" width="11.1296296296296" style="108"/>
    <col min="12" max="12" width="9.37962962962963" style="108"/>
    <col min="13" max="248" width="9" style="108"/>
    <col min="249" max="249" width="9" style="115"/>
    <col min="250" max="16384" width="9" style="116"/>
  </cols>
  <sheetData>
    <row r="1" s="108" customFormat="1" ht="24" customHeight="1" spans="1:5">
      <c r="A1" s="117" t="s">
        <v>0</v>
      </c>
      <c r="B1" s="117"/>
      <c r="C1" s="109"/>
      <c r="D1" s="109"/>
      <c r="E1" s="109"/>
    </row>
    <row r="2" s="108" customFormat="1" ht="30" customHeight="1" spans="1:9">
      <c r="A2" s="118" t="s">
        <v>1</v>
      </c>
      <c r="B2" s="119"/>
      <c r="C2" s="119"/>
      <c r="D2" s="119"/>
      <c r="E2" s="119"/>
      <c r="F2" s="119"/>
      <c r="G2" s="119"/>
      <c r="H2" s="119"/>
      <c r="I2" s="119"/>
    </row>
    <row r="3" s="108" customFormat="1" ht="18" customHeight="1" spans="1:9">
      <c r="A3" s="120"/>
      <c r="B3" s="120"/>
      <c r="C3" s="120"/>
      <c r="D3" s="120"/>
      <c r="E3" s="120"/>
      <c r="F3" s="120"/>
      <c r="G3" s="120"/>
      <c r="H3" s="121" t="s">
        <v>2</v>
      </c>
      <c r="I3" s="121"/>
    </row>
    <row r="4" s="109" customFormat="1" ht="18" customHeight="1" spans="1:9">
      <c r="A4" s="122" t="s">
        <v>3</v>
      </c>
      <c r="B4" s="122" t="s">
        <v>4</v>
      </c>
      <c r="C4" s="122"/>
      <c r="D4" s="122"/>
      <c r="E4" s="122"/>
      <c r="F4" s="122" t="s">
        <v>5</v>
      </c>
      <c r="G4" s="122"/>
      <c r="H4" s="122" t="s">
        <v>6</v>
      </c>
      <c r="I4" s="122" t="s">
        <v>7</v>
      </c>
    </row>
    <row r="5" s="109" customFormat="1" ht="18" customHeight="1" spans="1:9">
      <c r="A5" s="122"/>
      <c r="B5" s="122"/>
      <c r="C5" s="122"/>
      <c r="D5" s="122"/>
      <c r="E5" s="122"/>
      <c r="F5" s="122" t="s">
        <v>8</v>
      </c>
      <c r="G5" s="122" t="s">
        <v>9</v>
      </c>
      <c r="H5" s="122"/>
      <c r="I5" s="122"/>
    </row>
    <row r="6" s="110" customFormat="1" ht="21" customHeight="1" spans="1:9">
      <c r="A6" s="123" t="s">
        <v>10</v>
      </c>
      <c r="B6" s="123"/>
      <c r="C6" s="123"/>
      <c r="D6" s="123"/>
      <c r="E6" s="123"/>
      <c r="F6" s="124">
        <f>F7+F40+F54</f>
        <v>14267</v>
      </c>
      <c r="G6" s="124"/>
      <c r="H6" s="125">
        <v>10375.15</v>
      </c>
      <c r="I6" s="169">
        <f>H6/F6</f>
        <v>0.727213149225485</v>
      </c>
    </row>
    <row r="7" s="110" customFormat="1" ht="22" customHeight="1" spans="1:9">
      <c r="A7" s="123" t="s">
        <v>11</v>
      </c>
      <c r="B7" s="126" t="s">
        <v>12</v>
      </c>
      <c r="C7" s="127"/>
      <c r="D7" s="127"/>
      <c r="E7" s="128"/>
      <c r="F7" s="124"/>
      <c r="G7" s="124"/>
      <c r="H7" s="124"/>
      <c r="I7" s="169"/>
    </row>
    <row r="8" s="111" customFormat="1" ht="22" customHeight="1" spans="1:10">
      <c r="A8" s="129">
        <v>1</v>
      </c>
      <c r="B8" s="130" t="s">
        <v>13</v>
      </c>
      <c r="C8" s="130"/>
      <c r="D8" s="130"/>
      <c r="E8" s="130"/>
      <c r="F8" s="131"/>
      <c r="G8" s="132"/>
      <c r="H8" s="124"/>
      <c r="I8" s="169"/>
      <c r="J8" s="110"/>
    </row>
    <row r="9" s="111" customFormat="1" ht="22" customHeight="1" spans="1:10">
      <c r="A9" s="129">
        <v>2</v>
      </c>
      <c r="B9" s="130" t="s">
        <v>14</v>
      </c>
      <c r="C9" s="130"/>
      <c r="D9" s="130"/>
      <c r="E9" s="130"/>
      <c r="F9" s="131"/>
      <c r="G9" s="132"/>
      <c r="H9" s="131"/>
      <c r="I9" s="169"/>
      <c r="J9" s="110"/>
    </row>
    <row r="10" s="111" customFormat="1" ht="25" customHeight="1" spans="1:10">
      <c r="A10" s="129">
        <v>3</v>
      </c>
      <c r="B10" s="133" t="s">
        <v>15</v>
      </c>
      <c r="C10" s="134" t="s">
        <v>16</v>
      </c>
      <c r="D10" s="134"/>
      <c r="E10" s="134"/>
      <c r="F10" s="131"/>
      <c r="G10" s="132"/>
      <c r="H10" s="131"/>
      <c r="I10" s="169"/>
      <c r="J10" s="110"/>
    </row>
    <row r="11" s="111" customFormat="1" ht="25" customHeight="1" spans="1:10">
      <c r="A11" s="129"/>
      <c r="B11" s="133"/>
      <c r="C11" s="135" t="s">
        <v>17</v>
      </c>
      <c r="D11" s="134" t="s">
        <v>18</v>
      </c>
      <c r="E11" s="134"/>
      <c r="F11" s="131"/>
      <c r="G11" s="132"/>
      <c r="H11" s="131"/>
      <c r="I11" s="169"/>
      <c r="J11" s="110"/>
    </row>
    <row r="12" s="111" customFormat="1" ht="22" customHeight="1" spans="1:10">
      <c r="A12" s="129"/>
      <c r="B12" s="133"/>
      <c r="C12" s="136"/>
      <c r="D12" s="134" t="s">
        <v>19</v>
      </c>
      <c r="E12" s="134"/>
      <c r="F12" s="131"/>
      <c r="G12" s="132"/>
      <c r="H12" s="137"/>
      <c r="I12" s="169"/>
      <c r="J12" s="110"/>
    </row>
    <row r="13" s="111" customFormat="1" ht="45" customHeight="1" spans="1:10">
      <c r="A13" s="129"/>
      <c r="B13" s="133"/>
      <c r="C13" s="136"/>
      <c r="D13" s="134" t="s">
        <v>20</v>
      </c>
      <c r="E13" s="134"/>
      <c r="F13" s="131"/>
      <c r="G13" s="132"/>
      <c r="H13" s="131"/>
      <c r="I13" s="169"/>
      <c r="J13" s="110"/>
    </row>
    <row r="14" s="111" customFormat="1" spans="1:10">
      <c r="A14" s="129"/>
      <c r="B14" s="133"/>
      <c r="C14" s="136"/>
      <c r="D14" s="134" t="s">
        <v>21</v>
      </c>
      <c r="E14" s="134"/>
      <c r="F14" s="131"/>
      <c r="G14" s="132"/>
      <c r="H14" s="131"/>
      <c r="I14" s="169"/>
      <c r="J14" s="110"/>
    </row>
    <row r="15" s="111" customFormat="1" spans="1:10">
      <c r="A15" s="129"/>
      <c r="B15" s="133"/>
      <c r="C15" s="136"/>
      <c r="D15" s="134" t="s">
        <v>22</v>
      </c>
      <c r="E15" s="134"/>
      <c r="F15" s="131"/>
      <c r="G15" s="132"/>
      <c r="H15" s="131"/>
      <c r="I15" s="169"/>
      <c r="J15" s="110"/>
    </row>
    <row r="16" s="111" customFormat="1" ht="26" customHeight="1" spans="1:10">
      <c r="A16" s="129"/>
      <c r="B16" s="133"/>
      <c r="C16" s="136"/>
      <c r="D16" s="134" t="s">
        <v>23</v>
      </c>
      <c r="E16" s="134"/>
      <c r="F16" s="131"/>
      <c r="G16" s="138"/>
      <c r="H16" s="131"/>
      <c r="I16" s="169"/>
      <c r="J16" s="110"/>
    </row>
    <row r="17" s="111" customFormat="1" ht="29" customHeight="1" spans="1:10">
      <c r="A17" s="129"/>
      <c r="B17" s="133"/>
      <c r="C17" s="136"/>
      <c r="D17" s="139" t="s">
        <v>24</v>
      </c>
      <c r="E17" s="140"/>
      <c r="F17" s="131"/>
      <c r="G17" s="138"/>
      <c r="H17" s="131"/>
      <c r="I17" s="169"/>
      <c r="J17" s="110"/>
    </row>
    <row r="18" s="111" customFormat="1" spans="1:10">
      <c r="A18" s="129"/>
      <c r="B18" s="133"/>
      <c r="C18" s="136"/>
      <c r="D18" s="139" t="s">
        <v>25</v>
      </c>
      <c r="E18" s="140"/>
      <c r="F18" s="131"/>
      <c r="G18" s="138"/>
      <c r="H18" s="131"/>
      <c r="I18" s="169"/>
      <c r="J18" s="110"/>
    </row>
    <row r="19" s="111" customFormat="1" spans="1:10">
      <c r="A19" s="129"/>
      <c r="B19" s="133"/>
      <c r="C19" s="141"/>
      <c r="D19" s="134" t="s">
        <v>26</v>
      </c>
      <c r="E19" s="134"/>
      <c r="F19" s="131"/>
      <c r="G19" s="138"/>
      <c r="H19" s="131"/>
      <c r="I19" s="169"/>
      <c r="J19" s="110"/>
    </row>
    <row r="20" s="111" customFormat="1" spans="1:10">
      <c r="A20" s="129"/>
      <c r="B20" s="133"/>
      <c r="C20" s="142" t="s">
        <v>27</v>
      </c>
      <c r="D20" s="142"/>
      <c r="E20" s="142"/>
      <c r="F20" s="131"/>
      <c r="G20" s="138"/>
      <c r="H20" s="131"/>
      <c r="I20" s="169"/>
      <c r="J20" s="110"/>
    </row>
    <row r="21" s="111" customFormat="1" ht="27" customHeight="1" spans="1:10">
      <c r="A21" s="143">
        <v>4</v>
      </c>
      <c r="B21" s="134" t="s">
        <v>28</v>
      </c>
      <c r="C21" s="134" t="s">
        <v>16</v>
      </c>
      <c r="D21" s="134"/>
      <c r="E21" s="134"/>
      <c r="F21" s="131"/>
      <c r="G21" s="132"/>
      <c r="H21" s="131"/>
      <c r="I21" s="169"/>
      <c r="J21" s="110"/>
    </row>
    <row r="22" s="111" customFormat="1" ht="37" customHeight="1" spans="1:10">
      <c r="A22" s="144"/>
      <c r="B22" s="134"/>
      <c r="C22" s="134" t="s">
        <v>29</v>
      </c>
      <c r="D22" s="134"/>
      <c r="E22" s="134"/>
      <c r="F22" s="131"/>
      <c r="G22" s="138"/>
      <c r="H22" s="131"/>
      <c r="I22" s="169"/>
      <c r="J22" s="110"/>
    </row>
    <row r="23" s="111" customFormat="1" spans="1:10">
      <c r="A23" s="145"/>
      <c r="B23" s="134"/>
      <c r="C23" s="142" t="s">
        <v>27</v>
      </c>
      <c r="D23" s="142"/>
      <c r="E23" s="142"/>
      <c r="F23" s="131"/>
      <c r="G23" s="138"/>
      <c r="H23" s="131"/>
      <c r="I23" s="169"/>
      <c r="J23" s="110"/>
    </row>
    <row r="24" s="111" customFormat="1" ht="24" customHeight="1" spans="1:9">
      <c r="A24" s="129">
        <v>5</v>
      </c>
      <c r="B24" s="130" t="s">
        <v>30</v>
      </c>
      <c r="C24" s="130"/>
      <c r="D24" s="130"/>
      <c r="E24" s="130"/>
      <c r="F24" s="146"/>
      <c r="G24" s="138"/>
      <c r="H24" s="131"/>
      <c r="I24" s="169"/>
    </row>
    <row r="25" s="111" customFormat="1" ht="24" customHeight="1" spans="1:9">
      <c r="A25" s="129">
        <v>6</v>
      </c>
      <c r="B25" s="130" t="s">
        <v>31</v>
      </c>
      <c r="C25" s="130"/>
      <c r="D25" s="130"/>
      <c r="E25" s="130"/>
      <c r="F25" s="131"/>
      <c r="G25" s="138"/>
      <c r="H25" s="131"/>
      <c r="I25" s="169"/>
    </row>
    <row r="26" s="111" customFormat="1" ht="24" customHeight="1" spans="1:9">
      <c r="A26" s="129">
        <v>7</v>
      </c>
      <c r="B26" s="130" t="s">
        <v>32</v>
      </c>
      <c r="C26" s="130"/>
      <c r="D26" s="130"/>
      <c r="E26" s="130"/>
      <c r="F26" s="146"/>
      <c r="G26" s="138"/>
      <c r="H26" s="131"/>
      <c r="I26" s="169"/>
    </row>
    <row r="27" s="111" customFormat="1" ht="24" customHeight="1" spans="1:9">
      <c r="A27" s="129">
        <v>8</v>
      </c>
      <c r="B27" s="130" t="s">
        <v>33</v>
      </c>
      <c r="C27" s="130"/>
      <c r="D27" s="130"/>
      <c r="E27" s="130"/>
      <c r="F27" s="131"/>
      <c r="G27" s="138"/>
      <c r="H27" s="131"/>
      <c r="I27" s="169"/>
    </row>
    <row r="28" s="111" customFormat="1" ht="24" customHeight="1" spans="1:9">
      <c r="A28" s="129">
        <v>9</v>
      </c>
      <c r="B28" s="130" t="s">
        <v>34</v>
      </c>
      <c r="C28" s="130"/>
      <c r="D28" s="130"/>
      <c r="E28" s="130"/>
      <c r="F28" s="146"/>
      <c r="G28" s="138"/>
      <c r="H28" s="131"/>
      <c r="I28" s="169"/>
    </row>
    <row r="29" s="111" customFormat="1" ht="24" customHeight="1" spans="1:9">
      <c r="A29" s="129">
        <v>10</v>
      </c>
      <c r="B29" s="130" t="s">
        <v>35</v>
      </c>
      <c r="C29" s="130"/>
      <c r="D29" s="130"/>
      <c r="E29" s="130"/>
      <c r="F29" s="131"/>
      <c r="G29" s="138"/>
      <c r="H29" s="131"/>
      <c r="I29" s="169"/>
    </row>
    <row r="30" s="111" customFormat="1" ht="24" customHeight="1" spans="1:9">
      <c r="A30" s="129">
        <v>11</v>
      </c>
      <c r="B30" s="147" t="s">
        <v>36</v>
      </c>
      <c r="C30" s="148"/>
      <c r="D30" s="148"/>
      <c r="E30" s="149"/>
      <c r="F30" s="131"/>
      <c r="G30" s="138"/>
      <c r="H30" s="131"/>
      <c r="I30" s="170"/>
    </row>
    <row r="31" s="111" customFormat="1" ht="24" customHeight="1" spans="1:9">
      <c r="A31" s="129">
        <v>12</v>
      </c>
      <c r="B31" s="130" t="s">
        <v>37</v>
      </c>
      <c r="C31" s="130"/>
      <c r="D31" s="130"/>
      <c r="E31" s="130"/>
      <c r="F31" s="131"/>
      <c r="G31" s="138"/>
      <c r="H31" s="131"/>
      <c r="I31" s="170"/>
    </row>
    <row r="32" s="111" customFormat="1" ht="24" customHeight="1" spans="1:9">
      <c r="A32" s="129">
        <v>13</v>
      </c>
      <c r="B32" s="130" t="s">
        <v>38</v>
      </c>
      <c r="C32" s="130"/>
      <c r="D32" s="130"/>
      <c r="E32" s="130"/>
      <c r="F32" s="131"/>
      <c r="G32" s="138"/>
      <c r="H32" s="131"/>
      <c r="I32" s="170"/>
    </row>
    <row r="33" s="111" customFormat="1" ht="27" customHeight="1" spans="1:9">
      <c r="A33" s="129">
        <v>14</v>
      </c>
      <c r="B33" s="130" t="s">
        <v>39</v>
      </c>
      <c r="C33" s="130"/>
      <c r="D33" s="130"/>
      <c r="E33" s="130"/>
      <c r="F33" s="131"/>
      <c r="G33" s="138"/>
      <c r="H33" s="131"/>
      <c r="I33" s="170"/>
    </row>
    <row r="34" s="112" customFormat="1" ht="12" spans="1:9">
      <c r="A34" s="129">
        <v>15</v>
      </c>
      <c r="B34" s="150" t="s">
        <v>40</v>
      </c>
      <c r="C34" s="150"/>
      <c r="D34" s="150"/>
      <c r="E34" s="150"/>
      <c r="F34" s="131"/>
      <c r="G34" s="138"/>
      <c r="H34" s="131"/>
      <c r="I34" s="169"/>
    </row>
    <row r="35" s="112" customFormat="1" ht="23.1" customHeight="1" spans="1:9">
      <c r="A35" s="129">
        <v>16</v>
      </c>
      <c r="B35" s="151" t="s">
        <v>41</v>
      </c>
      <c r="C35" s="151"/>
      <c r="D35" s="151"/>
      <c r="E35" s="152" t="s">
        <v>42</v>
      </c>
      <c r="F35" s="131"/>
      <c r="G35" s="138"/>
      <c r="H35" s="131"/>
      <c r="I35" s="169"/>
    </row>
    <row r="36" s="112" customFormat="1" ht="19.2" spans="1:9">
      <c r="A36" s="129"/>
      <c r="B36" s="151"/>
      <c r="C36" s="151"/>
      <c r="D36" s="151"/>
      <c r="E36" s="153" t="s">
        <v>43</v>
      </c>
      <c r="F36" s="131"/>
      <c r="G36" s="138"/>
      <c r="H36" s="131"/>
      <c r="I36" s="170"/>
    </row>
    <row r="37" s="112" customFormat="1" ht="19.2" spans="1:9">
      <c r="A37" s="129"/>
      <c r="B37" s="151"/>
      <c r="C37" s="151"/>
      <c r="D37" s="151"/>
      <c r="E37" s="154" t="s">
        <v>44</v>
      </c>
      <c r="F37" s="131"/>
      <c r="G37" s="138"/>
      <c r="H37" s="131"/>
      <c r="I37" s="169"/>
    </row>
    <row r="38" s="112" customFormat="1" ht="28.8" spans="1:9">
      <c r="A38" s="129"/>
      <c r="B38" s="151"/>
      <c r="C38" s="151"/>
      <c r="D38" s="151"/>
      <c r="E38" s="154" t="s">
        <v>45</v>
      </c>
      <c r="F38" s="131"/>
      <c r="G38" s="131"/>
      <c r="H38" s="131"/>
      <c r="I38" s="169"/>
    </row>
    <row r="39" s="111" customFormat="1" ht="19.2" spans="1:9">
      <c r="A39" s="129"/>
      <c r="B39" s="151"/>
      <c r="C39" s="151"/>
      <c r="D39" s="151"/>
      <c r="E39" s="154" t="s">
        <v>46</v>
      </c>
      <c r="F39" s="131"/>
      <c r="G39" s="138"/>
      <c r="H39" s="131"/>
      <c r="I39" s="170"/>
    </row>
    <row r="40" s="111" customFormat="1" ht="29.25" customHeight="1" spans="1:9">
      <c r="A40" s="123" t="s">
        <v>47</v>
      </c>
      <c r="B40" s="155" t="s">
        <v>48</v>
      </c>
      <c r="C40" s="156"/>
      <c r="D40" s="156"/>
      <c r="E40" s="157"/>
      <c r="F40" s="131">
        <f>SUM(F41:F53)</f>
        <v>14267</v>
      </c>
      <c r="G40" s="138"/>
      <c r="H40" s="131">
        <v>10375.15</v>
      </c>
      <c r="I40" s="169">
        <f>H40/F40</f>
        <v>0.727213149225485</v>
      </c>
    </row>
    <row r="41" s="113" customFormat="1" ht="44" customHeight="1" spans="1:9">
      <c r="A41" s="158">
        <v>1</v>
      </c>
      <c r="B41" s="159" t="s">
        <v>49</v>
      </c>
      <c r="C41" s="159"/>
      <c r="D41" s="159"/>
      <c r="E41" s="159"/>
      <c r="F41" s="160">
        <v>5691</v>
      </c>
      <c r="G41" s="161" t="s">
        <v>50</v>
      </c>
      <c r="H41" s="160">
        <v>4606.63</v>
      </c>
      <c r="I41" s="169">
        <f>H41/F41</f>
        <v>0.809458794587946</v>
      </c>
    </row>
    <row r="42" s="113" customFormat="1" ht="24" customHeight="1" spans="1:9">
      <c r="A42" s="158">
        <v>2</v>
      </c>
      <c r="B42" s="159" t="s">
        <v>51</v>
      </c>
      <c r="C42" s="159"/>
      <c r="D42" s="159"/>
      <c r="E42" s="159"/>
      <c r="F42" s="160"/>
      <c r="G42" s="161"/>
      <c r="H42" s="160"/>
      <c r="I42" s="169"/>
    </row>
    <row r="43" s="113" customFormat="1" ht="24" customHeight="1" spans="1:9">
      <c r="A43" s="158">
        <v>3</v>
      </c>
      <c r="B43" s="159" t="s">
        <v>52</v>
      </c>
      <c r="C43" s="159"/>
      <c r="D43" s="159"/>
      <c r="E43" s="159"/>
      <c r="F43" s="160"/>
      <c r="G43" s="161"/>
      <c r="H43" s="160"/>
      <c r="I43" s="169"/>
    </row>
    <row r="44" s="113" customFormat="1" ht="24" customHeight="1" spans="1:9">
      <c r="A44" s="158">
        <v>4</v>
      </c>
      <c r="B44" s="159" t="s">
        <v>53</v>
      </c>
      <c r="C44" s="159"/>
      <c r="D44" s="159"/>
      <c r="E44" s="159"/>
      <c r="F44" s="160"/>
      <c r="G44" s="161"/>
      <c r="H44" s="160"/>
      <c r="I44" s="169"/>
    </row>
    <row r="45" s="113" customFormat="1" ht="24" customHeight="1" spans="1:9">
      <c r="A45" s="158">
        <v>5</v>
      </c>
      <c r="B45" s="159" t="s">
        <v>54</v>
      </c>
      <c r="C45" s="159"/>
      <c r="D45" s="159"/>
      <c r="E45" s="159"/>
      <c r="F45" s="160">
        <v>102</v>
      </c>
      <c r="G45" s="161" t="s">
        <v>55</v>
      </c>
      <c r="H45" s="160"/>
      <c r="I45" s="169"/>
    </row>
    <row r="46" s="113" customFormat="1" ht="24" customHeight="1" spans="1:9">
      <c r="A46" s="158">
        <v>6</v>
      </c>
      <c r="B46" s="159" t="s">
        <v>30</v>
      </c>
      <c r="C46" s="159"/>
      <c r="D46" s="159"/>
      <c r="E46" s="159"/>
      <c r="F46" s="160">
        <v>7374</v>
      </c>
      <c r="G46" s="161" t="s">
        <v>56</v>
      </c>
      <c r="H46" s="160">
        <v>5708.52</v>
      </c>
      <c r="I46" s="169">
        <f>H46/F46</f>
        <v>0.774141578519121</v>
      </c>
    </row>
    <row r="47" s="113" customFormat="1" ht="24" customHeight="1" spans="1:9">
      <c r="A47" s="158"/>
      <c r="B47" s="162" t="s">
        <v>57</v>
      </c>
      <c r="C47" s="163"/>
      <c r="D47" s="163"/>
      <c r="E47" s="164"/>
      <c r="F47" s="160">
        <v>498</v>
      </c>
      <c r="G47" s="161" t="s">
        <v>58</v>
      </c>
      <c r="H47" s="160"/>
      <c r="I47" s="169"/>
    </row>
    <row r="48" s="113" customFormat="1" ht="32.25" customHeight="1" spans="1:9">
      <c r="A48" s="158">
        <v>7</v>
      </c>
      <c r="B48" s="159" t="s">
        <v>59</v>
      </c>
      <c r="C48" s="159"/>
      <c r="D48" s="159"/>
      <c r="E48" s="159"/>
      <c r="F48" s="160"/>
      <c r="G48" s="161"/>
      <c r="H48" s="160"/>
      <c r="I48" s="169"/>
    </row>
    <row r="49" s="113" customFormat="1" ht="38" customHeight="1" spans="1:9">
      <c r="A49" s="158">
        <v>8</v>
      </c>
      <c r="B49" s="159" t="s">
        <v>60</v>
      </c>
      <c r="C49" s="159"/>
      <c r="D49" s="159"/>
      <c r="E49" s="159"/>
      <c r="F49" s="160">
        <v>20</v>
      </c>
      <c r="G49" s="165" t="s">
        <v>61</v>
      </c>
      <c r="H49" s="160"/>
      <c r="I49" s="169"/>
    </row>
    <row r="50" s="113" customFormat="1" ht="32.25" customHeight="1" spans="1:9">
      <c r="A50" s="158">
        <v>9</v>
      </c>
      <c r="B50" s="159" t="s">
        <v>62</v>
      </c>
      <c r="C50" s="159"/>
      <c r="D50" s="159"/>
      <c r="E50" s="159"/>
      <c r="F50" s="160"/>
      <c r="G50" s="161"/>
      <c r="H50" s="160"/>
      <c r="I50" s="169"/>
    </row>
    <row r="51" s="114" customFormat="1" ht="32.25" customHeight="1" spans="1:9">
      <c r="A51" s="158">
        <v>10</v>
      </c>
      <c r="B51" s="166" t="s">
        <v>63</v>
      </c>
      <c r="C51" s="166"/>
      <c r="D51" s="166"/>
      <c r="E51" s="166"/>
      <c r="F51" s="160">
        <v>522</v>
      </c>
      <c r="G51" s="165" t="s">
        <v>64</v>
      </c>
      <c r="H51" s="160"/>
      <c r="I51" s="169"/>
    </row>
    <row r="52" s="114" customFormat="1" ht="56.1" customHeight="1" spans="1:9">
      <c r="A52" s="158">
        <v>11</v>
      </c>
      <c r="B52" s="166" t="s">
        <v>33</v>
      </c>
      <c r="C52" s="166"/>
      <c r="D52" s="166"/>
      <c r="E52" s="166"/>
      <c r="F52" s="160">
        <v>60</v>
      </c>
      <c r="G52" s="161" t="s">
        <v>65</v>
      </c>
      <c r="H52" s="160">
        <v>60</v>
      </c>
      <c r="I52" s="169">
        <f>H52/F52</f>
        <v>1</v>
      </c>
    </row>
    <row r="53" s="114" customFormat="1" ht="32.25" customHeight="1" spans="1:9">
      <c r="A53" s="158">
        <v>12</v>
      </c>
      <c r="B53" s="159" t="s">
        <v>66</v>
      </c>
      <c r="C53" s="159"/>
      <c r="D53" s="159"/>
      <c r="E53" s="159"/>
      <c r="F53" s="160"/>
      <c r="G53" s="161"/>
      <c r="H53" s="160"/>
      <c r="I53" s="169"/>
    </row>
    <row r="54" s="112" customFormat="1" ht="33" customHeight="1" spans="1:9">
      <c r="A54" s="124" t="s">
        <v>67</v>
      </c>
      <c r="B54" s="124" t="s">
        <v>68</v>
      </c>
      <c r="C54" s="124"/>
      <c r="D54" s="124"/>
      <c r="E54" s="124"/>
      <c r="F54" s="131"/>
      <c r="G54" s="138"/>
      <c r="H54" s="131"/>
      <c r="I54" s="169"/>
    </row>
    <row r="55" s="112" customFormat="1" ht="33" customHeight="1" spans="1:9">
      <c r="A55" s="124" t="s">
        <v>69</v>
      </c>
      <c r="B55" s="124" t="s">
        <v>70</v>
      </c>
      <c r="C55" s="124"/>
      <c r="D55" s="124"/>
      <c r="E55" s="124"/>
      <c r="F55" s="124"/>
      <c r="G55" s="138"/>
      <c r="H55" s="124"/>
      <c r="I55" s="169"/>
    </row>
    <row r="56" s="108" customFormat="1" ht="32.1" customHeight="1" spans="1:9">
      <c r="A56" s="167" t="s">
        <v>71</v>
      </c>
      <c r="B56" s="168"/>
      <c r="C56" s="168"/>
      <c r="D56" s="168"/>
      <c r="E56" s="168"/>
      <c r="F56" s="168"/>
      <c r="G56" s="168"/>
      <c r="H56" s="168"/>
      <c r="I56" s="171"/>
    </row>
    <row r="57" s="108" customFormat="1" ht="14.4"/>
  </sheetData>
  <mergeCells count="61">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D17:E17"/>
    <mergeCell ref="D18:E18"/>
    <mergeCell ref="D19:E19"/>
    <mergeCell ref="C20:E20"/>
    <mergeCell ref="C21:E21"/>
    <mergeCell ref="C22:E22"/>
    <mergeCell ref="C23:E23"/>
    <mergeCell ref="B24:E24"/>
    <mergeCell ref="B25:E25"/>
    <mergeCell ref="B26:E26"/>
    <mergeCell ref="B27:E27"/>
    <mergeCell ref="B28:E28"/>
    <mergeCell ref="B29:E29"/>
    <mergeCell ref="B30:E30"/>
    <mergeCell ref="B31:E31"/>
    <mergeCell ref="B32:E32"/>
    <mergeCell ref="B33:E33"/>
    <mergeCell ref="B34:E34"/>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A56:I56"/>
    <mergeCell ref="A4:A5"/>
    <mergeCell ref="A10:A20"/>
    <mergeCell ref="A21:A23"/>
    <mergeCell ref="A35:A39"/>
    <mergeCell ref="B10:B20"/>
    <mergeCell ref="B21:B23"/>
    <mergeCell ref="C11:C19"/>
    <mergeCell ref="H4:H5"/>
    <mergeCell ref="I4:I5"/>
    <mergeCell ref="B4:E5"/>
    <mergeCell ref="B35:D39"/>
  </mergeCells>
  <pageMargins left="0.75" right="0.75" top="1" bottom="1" header="0.5" footer="0.5"/>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78"/>
  <sheetViews>
    <sheetView tabSelected="1" zoomScale="85" zoomScaleNormal="85" topLeftCell="E1" workbookViewId="0">
      <pane ySplit="5" topLeftCell="A56" activePane="bottomLeft" state="frozen"/>
      <selection/>
      <selection pane="bottomLeft" activeCell="A2" sqref="A2:AA2"/>
    </sheetView>
  </sheetViews>
  <sheetFormatPr defaultColWidth="9" defaultRowHeight="22.2"/>
  <cols>
    <col min="1" max="1" width="16.9537037037037" style="8" customWidth="1"/>
    <col min="2" max="2" width="23.962962962963" style="8" customWidth="1"/>
    <col min="3" max="3" width="10.5" style="8" customWidth="1"/>
    <col min="4" max="4" width="12.0462962962963" style="8" customWidth="1"/>
    <col min="5" max="5" width="14.4166666666667" style="8" customWidth="1"/>
    <col min="6" max="6" width="80.287037037037" style="9" customWidth="1"/>
    <col min="7" max="7" width="20.0092592592593" style="10" customWidth="1"/>
    <col min="8" max="8" width="7.78703703703704" style="10" customWidth="1"/>
    <col min="9" max="9" width="18.6759259259259" style="10" customWidth="1"/>
    <col min="10" max="10" width="9.25925925925926" style="10" customWidth="1"/>
    <col min="11" max="11" width="15" style="8" customWidth="1"/>
    <col min="12" max="12" width="12.7962962962963" style="8" customWidth="1"/>
    <col min="13" max="13" width="44.5462962962963" style="11" customWidth="1"/>
    <col min="14" max="14" width="8.08333333333333" style="12" customWidth="1"/>
    <col min="15" max="15" width="9.7037037037037" style="12" customWidth="1"/>
    <col min="16" max="16" width="16.1018518518519" style="8" customWidth="1"/>
    <col min="17" max="17" width="12.3796296296296" style="8" customWidth="1"/>
    <col min="18" max="18" width="16.9722222222222" style="8" customWidth="1"/>
    <col min="19" max="19" width="14.7777777777778" style="8" customWidth="1"/>
    <col min="20" max="20" width="13.0833333333333" style="8" customWidth="1"/>
    <col min="21" max="21" width="17.4537037037037" style="8" customWidth="1"/>
    <col min="22" max="22" width="13.5277777777778" style="8" customWidth="1"/>
    <col min="23" max="23" width="13.0833333333333" style="8" customWidth="1"/>
    <col min="24" max="24" width="17.4907407407407" style="8" customWidth="1"/>
    <col min="25" max="25" width="14.5555555555556" style="8" customWidth="1"/>
    <col min="26" max="26" width="17.287037037037" style="13" customWidth="1"/>
    <col min="27" max="27" width="24.1203703703704" style="8" customWidth="1"/>
    <col min="28" max="16384" width="9" style="14"/>
  </cols>
  <sheetData>
    <row r="1" s="1" customFormat="1" ht="17" customHeight="1" spans="1:27">
      <c r="A1" s="15" t="s">
        <v>72</v>
      </c>
      <c r="B1" s="16"/>
      <c r="C1" s="8"/>
      <c r="D1" s="8"/>
      <c r="E1" s="8"/>
      <c r="F1" s="9"/>
      <c r="G1" s="10"/>
      <c r="H1" s="10"/>
      <c r="I1" s="10"/>
      <c r="J1" s="10"/>
      <c r="K1" s="8"/>
      <c r="L1" s="8"/>
      <c r="M1" s="11"/>
      <c r="N1" s="12"/>
      <c r="O1" s="12"/>
      <c r="P1" s="8"/>
      <c r="Q1" s="8"/>
      <c r="R1" s="8"/>
      <c r="S1" s="8"/>
      <c r="T1" s="8"/>
      <c r="U1" s="8"/>
      <c r="V1" s="8"/>
      <c r="W1" s="8"/>
      <c r="X1" s="8"/>
      <c r="Y1" s="8"/>
      <c r="Z1" s="8"/>
      <c r="AA1" s="8"/>
    </row>
    <row r="2" s="1" customFormat="1" ht="97" customHeight="1" spans="1:27">
      <c r="A2" s="17" t="s">
        <v>73</v>
      </c>
      <c r="B2" s="17"/>
      <c r="C2" s="17"/>
      <c r="D2" s="17"/>
      <c r="E2" s="17"/>
      <c r="F2" s="18"/>
      <c r="G2" s="19"/>
      <c r="H2" s="19"/>
      <c r="I2" s="19"/>
      <c r="J2" s="19"/>
      <c r="K2" s="17"/>
      <c r="L2" s="17"/>
      <c r="M2" s="17"/>
      <c r="N2" s="62"/>
      <c r="O2" s="62"/>
      <c r="P2" s="17"/>
      <c r="Q2" s="17"/>
      <c r="R2" s="17"/>
      <c r="S2" s="17"/>
      <c r="T2" s="17"/>
      <c r="U2" s="17"/>
      <c r="V2" s="17"/>
      <c r="W2" s="17"/>
      <c r="X2" s="17"/>
      <c r="Y2" s="17"/>
      <c r="Z2" s="78"/>
      <c r="AA2" s="17"/>
    </row>
    <row r="3" s="2" customFormat="1" ht="48" customHeight="1" spans="1:27">
      <c r="A3" s="20" t="s">
        <v>3</v>
      </c>
      <c r="B3" s="20" t="s">
        <v>74</v>
      </c>
      <c r="C3" s="20" t="s">
        <v>75</v>
      </c>
      <c r="D3" s="20" t="s">
        <v>76</v>
      </c>
      <c r="E3" s="20" t="s">
        <v>77</v>
      </c>
      <c r="F3" s="20" t="s">
        <v>78</v>
      </c>
      <c r="G3" s="21" t="s">
        <v>79</v>
      </c>
      <c r="H3" s="21"/>
      <c r="I3" s="21"/>
      <c r="J3" s="21"/>
      <c r="K3" s="20"/>
      <c r="L3" s="20"/>
      <c r="M3" s="20" t="s">
        <v>80</v>
      </c>
      <c r="N3" s="29"/>
      <c r="O3" s="29"/>
      <c r="P3" s="20"/>
      <c r="Q3" s="20"/>
      <c r="R3" s="20"/>
      <c r="S3" s="20"/>
      <c r="T3" s="20"/>
      <c r="U3" s="20"/>
      <c r="V3" s="20" t="s">
        <v>81</v>
      </c>
      <c r="W3" s="20"/>
      <c r="X3" s="20" t="s">
        <v>82</v>
      </c>
      <c r="Y3" s="79"/>
      <c r="Z3" s="20" t="s">
        <v>83</v>
      </c>
      <c r="AA3" s="80" t="s">
        <v>84</v>
      </c>
    </row>
    <row r="4" s="2" customFormat="1" ht="47" customHeight="1" spans="1:27">
      <c r="A4" s="20"/>
      <c r="B4" s="20"/>
      <c r="C4" s="20"/>
      <c r="D4" s="20"/>
      <c r="E4" s="20"/>
      <c r="F4" s="20"/>
      <c r="G4" s="21" t="s">
        <v>85</v>
      </c>
      <c r="H4" s="21" t="s">
        <v>86</v>
      </c>
      <c r="I4" s="21" t="s">
        <v>87</v>
      </c>
      <c r="J4" s="21" t="s">
        <v>88</v>
      </c>
      <c r="K4" s="20" t="s">
        <v>89</v>
      </c>
      <c r="L4" s="63" t="s">
        <v>90</v>
      </c>
      <c r="M4" s="20" t="s">
        <v>91</v>
      </c>
      <c r="N4" s="29" t="s">
        <v>92</v>
      </c>
      <c r="O4" s="29"/>
      <c r="P4" s="20" t="s">
        <v>93</v>
      </c>
      <c r="Q4" s="20"/>
      <c r="R4" s="20"/>
      <c r="S4" s="20" t="s">
        <v>94</v>
      </c>
      <c r="T4" s="20"/>
      <c r="U4" s="20"/>
      <c r="V4" s="20" t="s">
        <v>95</v>
      </c>
      <c r="W4" s="20" t="s">
        <v>96</v>
      </c>
      <c r="X4" s="20" t="s">
        <v>95</v>
      </c>
      <c r="Y4" s="79" t="s">
        <v>96</v>
      </c>
      <c r="Z4" s="20"/>
      <c r="AA4" s="80"/>
    </row>
    <row r="5" s="2" customFormat="1" ht="114" customHeight="1" spans="1:27">
      <c r="A5" s="20"/>
      <c r="B5" s="20"/>
      <c r="C5" s="20"/>
      <c r="D5" s="20"/>
      <c r="E5" s="20"/>
      <c r="F5" s="20"/>
      <c r="G5" s="21"/>
      <c r="H5" s="21"/>
      <c r="I5" s="21"/>
      <c r="J5" s="21"/>
      <c r="K5" s="20"/>
      <c r="L5" s="64"/>
      <c r="M5" s="20"/>
      <c r="N5" s="65" t="s">
        <v>97</v>
      </c>
      <c r="O5" s="65" t="s">
        <v>98</v>
      </c>
      <c r="P5" s="66" t="s">
        <v>85</v>
      </c>
      <c r="Q5" s="66" t="s">
        <v>99</v>
      </c>
      <c r="R5" s="66" t="s">
        <v>100</v>
      </c>
      <c r="S5" s="66" t="s">
        <v>85</v>
      </c>
      <c r="T5" s="66" t="s">
        <v>101</v>
      </c>
      <c r="U5" s="66" t="s">
        <v>102</v>
      </c>
      <c r="V5" s="20"/>
      <c r="W5" s="20"/>
      <c r="X5" s="20"/>
      <c r="Y5" s="79"/>
      <c r="Z5" s="20"/>
      <c r="AA5" s="80"/>
    </row>
    <row r="6" s="1" customFormat="1" ht="66" customHeight="1" spans="1:27">
      <c r="A6" s="20" t="s">
        <v>103</v>
      </c>
      <c r="B6" s="20"/>
      <c r="C6" s="20"/>
      <c r="D6" s="20"/>
      <c r="E6" s="20"/>
      <c r="F6" s="20"/>
      <c r="G6" s="22">
        <f>I6+K6</f>
        <v>10375.15</v>
      </c>
      <c r="H6" s="22"/>
      <c r="I6" s="22">
        <f>I7+I64</f>
        <v>10375.15</v>
      </c>
      <c r="J6" s="22"/>
      <c r="K6" s="13"/>
      <c r="L6" s="13"/>
      <c r="M6" s="13"/>
      <c r="N6" s="34"/>
      <c r="O6" s="34"/>
      <c r="P6" s="13"/>
      <c r="Q6" s="13"/>
      <c r="R6" s="13"/>
      <c r="S6" s="13"/>
      <c r="T6" s="13"/>
      <c r="U6" s="13"/>
      <c r="V6" s="13"/>
      <c r="W6" s="13"/>
      <c r="X6" s="13"/>
      <c r="Y6" s="81"/>
      <c r="Z6" s="13"/>
      <c r="AA6" s="82"/>
    </row>
    <row r="7" ht="43" customHeight="1" spans="1:27">
      <c r="A7" s="23" t="s">
        <v>11</v>
      </c>
      <c r="B7" s="24" t="s">
        <v>104</v>
      </c>
      <c r="C7" s="24"/>
      <c r="D7" s="24"/>
      <c r="E7" s="24"/>
      <c r="F7" s="25"/>
      <c r="G7" s="26">
        <f>G8+G58</f>
        <v>9047.27</v>
      </c>
      <c r="H7" s="26"/>
      <c r="I7" s="26">
        <f>I8+I58</f>
        <v>9047.27</v>
      </c>
      <c r="J7" s="26"/>
      <c r="K7" s="44"/>
      <c r="L7" s="44"/>
      <c r="M7" s="44"/>
      <c r="N7" s="67"/>
      <c r="O7" s="67"/>
      <c r="P7" s="44"/>
      <c r="Q7" s="44"/>
      <c r="R7" s="44"/>
      <c r="S7" s="44"/>
      <c r="T7" s="44"/>
      <c r="U7" s="44"/>
      <c r="V7" s="13"/>
      <c r="W7" s="13"/>
      <c r="X7" s="44"/>
      <c r="Y7" s="32"/>
      <c r="Z7" s="44"/>
      <c r="AA7" s="83"/>
    </row>
    <row r="8" s="3" customFormat="1" ht="49" customHeight="1" spans="1:27">
      <c r="A8" s="23"/>
      <c r="B8" s="27" t="s">
        <v>105</v>
      </c>
      <c r="C8" s="27"/>
      <c r="D8" s="27"/>
      <c r="E8" s="27"/>
      <c r="F8" s="28"/>
      <c r="G8" s="21">
        <f>G9+G24</f>
        <v>8887.27</v>
      </c>
      <c r="H8" s="21"/>
      <c r="I8" s="21">
        <f>I9+I24</f>
        <v>8887.27</v>
      </c>
      <c r="J8" s="21"/>
      <c r="K8" s="29"/>
      <c r="L8" s="20"/>
      <c r="M8" s="20"/>
      <c r="N8" s="34"/>
      <c r="O8" s="34"/>
      <c r="P8" s="13"/>
      <c r="Q8" s="13"/>
      <c r="R8" s="13"/>
      <c r="S8" s="13"/>
      <c r="T8" s="13"/>
      <c r="U8" s="13"/>
      <c r="V8" s="75"/>
      <c r="W8" s="75"/>
      <c r="X8" s="13"/>
      <c r="Y8" s="81"/>
      <c r="Z8" s="13"/>
      <c r="AA8" s="80"/>
    </row>
    <row r="9" s="3" customFormat="1" ht="44" customHeight="1" spans="1:27">
      <c r="A9" s="23"/>
      <c r="B9" s="24" t="s">
        <v>106</v>
      </c>
      <c r="C9" s="24"/>
      <c r="D9" s="24"/>
      <c r="E9" s="24"/>
      <c r="F9" s="28"/>
      <c r="G9" s="21">
        <f>G10+G20+G22</f>
        <v>1812.145</v>
      </c>
      <c r="H9" s="21"/>
      <c r="I9" s="21">
        <f>I10+I20+I22</f>
        <v>1812.145</v>
      </c>
      <c r="J9" s="21"/>
      <c r="K9" s="20"/>
      <c r="L9" s="20"/>
      <c r="M9" s="20"/>
      <c r="N9" s="34"/>
      <c r="O9" s="34"/>
      <c r="P9" s="13"/>
      <c r="Q9" s="13"/>
      <c r="R9" s="13"/>
      <c r="S9" s="13"/>
      <c r="T9" s="13"/>
      <c r="U9" s="13"/>
      <c r="V9" s="75"/>
      <c r="W9" s="75"/>
      <c r="X9" s="13"/>
      <c r="Y9" s="81"/>
      <c r="Z9" s="13"/>
      <c r="AA9" s="80"/>
    </row>
    <row r="10" s="3" customFormat="1" ht="48" customHeight="1" spans="1:27">
      <c r="A10" s="23"/>
      <c r="B10" s="24" t="s">
        <v>107</v>
      </c>
      <c r="C10" s="24"/>
      <c r="D10" s="24"/>
      <c r="E10" s="24"/>
      <c r="F10" s="28"/>
      <c r="G10" s="29">
        <f>G11+G13+G15+G17</f>
        <v>1126</v>
      </c>
      <c r="H10" s="29"/>
      <c r="I10" s="29">
        <f>I11+I13+I15+I17</f>
        <v>1126</v>
      </c>
      <c r="J10" s="21"/>
      <c r="K10" s="20"/>
      <c r="L10" s="20"/>
      <c r="M10" s="20"/>
      <c r="N10" s="34"/>
      <c r="O10" s="34"/>
      <c r="P10" s="13"/>
      <c r="Q10" s="13"/>
      <c r="R10" s="13"/>
      <c r="S10" s="13"/>
      <c r="T10" s="13"/>
      <c r="U10" s="13"/>
      <c r="V10" s="75"/>
      <c r="W10" s="75"/>
      <c r="X10" s="13"/>
      <c r="Y10" s="81"/>
      <c r="Z10" s="13"/>
      <c r="AA10" s="80"/>
    </row>
    <row r="11" s="3" customFormat="1" ht="66" customHeight="1" spans="1:27">
      <c r="A11" s="23"/>
      <c r="B11" s="30" t="s">
        <v>108</v>
      </c>
      <c r="C11" s="20"/>
      <c r="D11" s="20"/>
      <c r="E11" s="20"/>
      <c r="F11" s="31"/>
      <c r="G11" s="29">
        <f>G12</f>
        <v>260</v>
      </c>
      <c r="H11" s="29"/>
      <c r="I11" s="29">
        <f>I12</f>
        <v>260</v>
      </c>
      <c r="J11" s="21"/>
      <c r="K11" s="29"/>
      <c r="L11" s="29"/>
      <c r="M11" s="68"/>
      <c r="N11" s="34"/>
      <c r="O11" s="34"/>
      <c r="P11" s="13"/>
      <c r="Q11" s="13"/>
      <c r="R11" s="13"/>
      <c r="S11" s="13"/>
      <c r="T11" s="13"/>
      <c r="U11" s="13"/>
      <c r="V11" s="13"/>
      <c r="W11" s="13"/>
      <c r="X11" s="13"/>
      <c r="Y11" s="81"/>
      <c r="Z11" s="13"/>
      <c r="AA11" s="80"/>
    </row>
    <row r="12" ht="66" customHeight="1" spans="1:27">
      <c r="A12" s="32"/>
      <c r="B12" s="25" t="s">
        <v>109</v>
      </c>
      <c r="C12" s="13" t="s">
        <v>110</v>
      </c>
      <c r="D12" s="13" t="s">
        <v>111</v>
      </c>
      <c r="E12" s="13" t="s">
        <v>112</v>
      </c>
      <c r="F12" s="33" t="s">
        <v>113</v>
      </c>
      <c r="G12" s="34">
        <f>SUM(H12:K12)</f>
        <v>260</v>
      </c>
      <c r="H12" s="34"/>
      <c r="I12" s="34">
        <v>260</v>
      </c>
      <c r="J12" s="22"/>
      <c r="K12" s="13"/>
      <c r="L12" s="13" t="s">
        <v>114</v>
      </c>
      <c r="M12" s="69" t="s">
        <v>115</v>
      </c>
      <c r="N12" s="34">
        <v>19</v>
      </c>
      <c r="O12" s="34">
        <v>153</v>
      </c>
      <c r="P12" s="13">
        <f t="shared" ref="P12:P16" si="0">Q12+R12</f>
        <v>1.4162</v>
      </c>
      <c r="Q12" s="13">
        <v>0.5665</v>
      </c>
      <c r="R12" s="13">
        <v>0.8497</v>
      </c>
      <c r="S12" s="13">
        <f t="shared" ref="S12:S16" si="1">T12+U12</f>
        <v>3.6195</v>
      </c>
      <c r="T12" s="13">
        <v>1.9201</v>
      </c>
      <c r="U12" s="13">
        <v>1.6994</v>
      </c>
      <c r="V12" s="13" t="s">
        <v>116</v>
      </c>
      <c r="W12" s="13" t="s">
        <v>117</v>
      </c>
      <c r="X12" s="36" t="s">
        <v>118</v>
      </c>
      <c r="Y12" s="39" t="s">
        <v>119</v>
      </c>
      <c r="Z12" s="44" t="s">
        <v>120</v>
      </c>
      <c r="AA12" s="82"/>
    </row>
    <row r="13" s="3" customFormat="1" ht="62" customHeight="1" spans="1:27">
      <c r="A13" s="23"/>
      <c r="B13" s="30" t="s">
        <v>121</v>
      </c>
      <c r="C13" s="20"/>
      <c r="D13" s="20"/>
      <c r="E13" s="20"/>
      <c r="F13" s="31"/>
      <c r="G13" s="29">
        <f>G14</f>
        <v>300</v>
      </c>
      <c r="H13" s="29"/>
      <c r="I13" s="29">
        <f>I14</f>
        <v>300</v>
      </c>
      <c r="J13" s="21"/>
      <c r="K13" s="29"/>
      <c r="L13" s="29"/>
      <c r="M13" s="68"/>
      <c r="N13" s="34"/>
      <c r="O13" s="34"/>
      <c r="P13" s="13"/>
      <c r="Q13" s="13"/>
      <c r="R13" s="13"/>
      <c r="S13" s="13"/>
      <c r="T13" s="13"/>
      <c r="U13" s="13"/>
      <c r="V13" s="13"/>
      <c r="W13" s="13"/>
      <c r="X13" s="13"/>
      <c r="Y13" s="81"/>
      <c r="Z13" s="13"/>
      <c r="AA13" s="80"/>
    </row>
    <row r="14" s="4" customFormat="1" ht="166" customHeight="1" spans="1:27">
      <c r="A14" s="35"/>
      <c r="B14" s="36" t="s">
        <v>122</v>
      </c>
      <c r="C14" s="36" t="s">
        <v>123</v>
      </c>
      <c r="D14" s="36" t="s">
        <v>111</v>
      </c>
      <c r="E14" s="36" t="s">
        <v>124</v>
      </c>
      <c r="F14" s="33" t="s">
        <v>125</v>
      </c>
      <c r="G14" s="37">
        <v>300</v>
      </c>
      <c r="H14" s="38"/>
      <c r="I14" s="37">
        <v>300</v>
      </c>
      <c r="J14" s="46"/>
      <c r="K14" s="70"/>
      <c r="L14" s="13" t="s">
        <v>114</v>
      </c>
      <c r="M14" s="33" t="s">
        <v>126</v>
      </c>
      <c r="N14" s="37">
        <v>19</v>
      </c>
      <c r="O14" s="37">
        <v>153</v>
      </c>
      <c r="P14" s="71">
        <f t="shared" si="0"/>
        <v>0.8294</v>
      </c>
      <c r="Q14" s="71">
        <v>0.1677</v>
      </c>
      <c r="R14" s="71">
        <v>0.6617</v>
      </c>
      <c r="S14" s="76">
        <f t="shared" si="1"/>
        <v>3.3235</v>
      </c>
      <c r="T14" s="76">
        <v>0.6419</v>
      </c>
      <c r="U14" s="76">
        <v>2.6816</v>
      </c>
      <c r="V14" s="36" t="s">
        <v>116</v>
      </c>
      <c r="W14" s="13" t="s">
        <v>117</v>
      </c>
      <c r="X14" s="36" t="s">
        <v>127</v>
      </c>
      <c r="Y14" s="39" t="s">
        <v>128</v>
      </c>
      <c r="Z14" s="44" t="s">
        <v>120</v>
      </c>
      <c r="AA14" s="84"/>
    </row>
    <row r="15" s="3" customFormat="1" ht="89" customHeight="1" spans="1:27">
      <c r="A15" s="23"/>
      <c r="B15" s="30" t="s">
        <v>129</v>
      </c>
      <c r="C15" s="20"/>
      <c r="D15" s="20"/>
      <c r="E15" s="20"/>
      <c r="F15" s="31"/>
      <c r="G15" s="29">
        <v>60</v>
      </c>
      <c r="H15" s="29"/>
      <c r="I15" s="29">
        <v>60</v>
      </c>
      <c r="J15" s="21"/>
      <c r="K15" s="20"/>
      <c r="L15" s="20"/>
      <c r="M15" s="68"/>
      <c r="N15" s="34"/>
      <c r="O15" s="34"/>
      <c r="P15" s="13"/>
      <c r="Q15" s="13"/>
      <c r="R15" s="13"/>
      <c r="S15" s="13"/>
      <c r="T15" s="13"/>
      <c r="U15" s="13"/>
      <c r="V15" s="13"/>
      <c r="W15" s="13"/>
      <c r="X15" s="13"/>
      <c r="Y15" s="81"/>
      <c r="Z15" s="13"/>
      <c r="AA15" s="80"/>
    </row>
    <row r="16" ht="172" customHeight="1" spans="1:27">
      <c r="A16" s="32"/>
      <c r="B16" s="25" t="s">
        <v>130</v>
      </c>
      <c r="C16" s="36" t="s">
        <v>110</v>
      </c>
      <c r="D16" s="36" t="s">
        <v>111</v>
      </c>
      <c r="E16" s="36"/>
      <c r="F16" s="33" t="s">
        <v>131</v>
      </c>
      <c r="G16" s="37">
        <v>60</v>
      </c>
      <c r="H16" s="34"/>
      <c r="I16" s="34">
        <v>60</v>
      </c>
      <c r="J16" s="22"/>
      <c r="K16" s="13"/>
      <c r="L16" s="13" t="s">
        <v>114</v>
      </c>
      <c r="M16" s="33" t="s">
        <v>132</v>
      </c>
      <c r="N16" s="34">
        <v>19</v>
      </c>
      <c r="O16" s="34">
        <v>153</v>
      </c>
      <c r="P16" s="13">
        <f t="shared" si="0"/>
        <v>1.4162</v>
      </c>
      <c r="Q16" s="13">
        <v>0.5665</v>
      </c>
      <c r="R16" s="13">
        <v>0.8497</v>
      </c>
      <c r="S16" s="13">
        <f t="shared" si="1"/>
        <v>3.3989</v>
      </c>
      <c r="T16" s="13">
        <v>1.6995</v>
      </c>
      <c r="U16" s="13">
        <v>1.6994</v>
      </c>
      <c r="V16" s="36" t="s">
        <v>116</v>
      </c>
      <c r="W16" s="13" t="s">
        <v>117</v>
      </c>
      <c r="X16" s="13" t="s">
        <v>133</v>
      </c>
      <c r="Y16" s="81" t="s">
        <v>134</v>
      </c>
      <c r="Z16" s="13" t="s">
        <v>120</v>
      </c>
      <c r="AA16" s="82"/>
    </row>
    <row r="17" s="3" customFormat="1" ht="66" customHeight="1" spans="1:27">
      <c r="A17" s="23"/>
      <c r="B17" s="24" t="s">
        <v>135</v>
      </c>
      <c r="C17" s="20"/>
      <c r="D17" s="20"/>
      <c r="E17" s="20"/>
      <c r="F17" s="31"/>
      <c r="G17" s="29">
        <f>G18+G19</f>
        <v>506</v>
      </c>
      <c r="H17" s="29"/>
      <c r="I17" s="29">
        <f>I18+I19</f>
        <v>506</v>
      </c>
      <c r="J17" s="21"/>
      <c r="K17" s="20"/>
      <c r="L17" s="20"/>
      <c r="M17" s="68"/>
      <c r="N17" s="34"/>
      <c r="O17" s="34"/>
      <c r="P17" s="13"/>
      <c r="Q17" s="13"/>
      <c r="R17" s="13"/>
      <c r="S17" s="13"/>
      <c r="T17" s="13"/>
      <c r="U17" s="13"/>
      <c r="V17" s="13"/>
      <c r="W17" s="13"/>
      <c r="X17" s="13"/>
      <c r="Y17" s="81"/>
      <c r="Z17" s="13"/>
      <c r="AA17" s="80"/>
    </row>
    <row r="18" s="4" customFormat="1" ht="116" customHeight="1" spans="1:27">
      <c r="A18" s="39"/>
      <c r="B18" s="36" t="s">
        <v>136</v>
      </c>
      <c r="C18" s="33" t="s">
        <v>110</v>
      </c>
      <c r="D18" s="36" t="s">
        <v>111</v>
      </c>
      <c r="E18" s="36" t="s">
        <v>137</v>
      </c>
      <c r="F18" s="33" t="s">
        <v>138</v>
      </c>
      <c r="G18" s="37">
        <v>486</v>
      </c>
      <c r="H18" s="38"/>
      <c r="I18" s="37">
        <v>486</v>
      </c>
      <c r="J18" s="46"/>
      <c r="K18" s="70"/>
      <c r="L18" s="13" t="s">
        <v>114</v>
      </c>
      <c r="M18" s="33" t="s">
        <v>139</v>
      </c>
      <c r="N18" s="34">
        <v>19</v>
      </c>
      <c r="O18" s="34">
        <v>153</v>
      </c>
      <c r="P18" s="13">
        <f>Q18+R18</f>
        <v>1.4162</v>
      </c>
      <c r="Q18" s="13">
        <v>0.5665</v>
      </c>
      <c r="R18" s="13">
        <v>0.8497</v>
      </c>
      <c r="S18" s="13">
        <f>T18+U18</f>
        <v>3.3989</v>
      </c>
      <c r="T18" s="13">
        <v>1.6995</v>
      </c>
      <c r="U18" s="13">
        <v>1.6994</v>
      </c>
      <c r="V18" s="36" t="s">
        <v>116</v>
      </c>
      <c r="W18" s="13" t="s">
        <v>117</v>
      </c>
      <c r="X18" s="36" t="s">
        <v>116</v>
      </c>
      <c r="Y18" s="81" t="s">
        <v>117</v>
      </c>
      <c r="Z18" s="13" t="s">
        <v>120</v>
      </c>
      <c r="AA18" s="84"/>
    </row>
    <row r="19" s="4" customFormat="1" ht="109" customHeight="1" spans="1:27">
      <c r="A19" s="39"/>
      <c r="B19" s="36" t="s">
        <v>140</v>
      </c>
      <c r="C19" s="36" t="s">
        <v>123</v>
      </c>
      <c r="D19" s="36" t="s">
        <v>111</v>
      </c>
      <c r="E19" s="36" t="s">
        <v>141</v>
      </c>
      <c r="F19" s="33" t="s">
        <v>142</v>
      </c>
      <c r="G19" s="37">
        <v>20</v>
      </c>
      <c r="H19" s="38"/>
      <c r="I19" s="37">
        <v>20</v>
      </c>
      <c r="J19" s="46"/>
      <c r="K19" s="70"/>
      <c r="L19" s="13" t="s">
        <v>114</v>
      </c>
      <c r="M19" s="33" t="s">
        <v>143</v>
      </c>
      <c r="N19" s="37">
        <v>19</v>
      </c>
      <c r="O19" s="34">
        <v>153</v>
      </c>
      <c r="P19" s="72">
        <f>Q19+R19</f>
        <v>0.0175</v>
      </c>
      <c r="Q19" s="76">
        <v>0.0023</v>
      </c>
      <c r="R19" s="76">
        <v>0.0152</v>
      </c>
      <c r="S19" s="44">
        <f>T19+U19</f>
        <v>0.0421</v>
      </c>
      <c r="T19" s="76">
        <v>0.0069</v>
      </c>
      <c r="U19" s="76">
        <v>0.0352</v>
      </c>
      <c r="V19" s="36" t="s">
        <v>116</v>
      </c>
      <c r="W19" s="13" t="s">
        <v>117</v>
      </c>
      <c r="X19" s="36" t="s">
        <v>116</v>
      </c>
      <c r="Y19" s="81" t="s">
        <v>117</v>
      </c>
      <c r="Z19" s="13" t="s">
        <v>120</v>
      </c>
      <c r="AA19" s="84"/>
    </row>
    <row r="20" s="5" customFormat="1" ht="66" customHeight="1" spans="1:27">
      <c r="A20" s="39"/>
      <c r="B20" s="24" t="s">
        <v>144</v>
      </c>
      <c r="C20" s="24"/>
      <c r="D20" s="24"/>
      <c r="E20" s="24"/>
      <c r="F20" s="33"/>
      <c r="G20" s="40">
        <f>SUM(H20:K20)</f>
        <v>244.5</v>
      </c>
      <c r="H20" s="40"/>
      <c r="I20" s="40">
        <v>244.5</v>
      </c>
      <c r="J20" s="46"/>
      <c r="K20" s="70"/>
      <c r="L20" s="70"/>
      <c r="M20" s="33"/>
      <c r="N20" s="37"/>
      <c r="O20" s="34"/>
      <c r="P20" s="72"/>
      <c r="Q20" s="76"/>
      <c r="R20" s="76"/>
      <c r="S20" s="44"/>
      <c r="T20" s="76"/>
      <c r="U20" s="76"/>
      <c r="V20" s="36"/>
      <c r="W20" s="13"/>
      <c r="X20" s="36"/>
      <c r="Y20" s="81"/>
      <c r="Z20" s="13"/>
      <c r="AA20" s="84"/>
    </row>
    <row r="21" s="5" customFormat="1" ht="210" customHeight="1" spans="1:27">
      <c r="A21" s="39"/>
      <c r="B21" s="25" t="s">
        <v>145</v>
      </c>
      <c r="C21" s="13" t="s">
        <v>110</v>
      </c>
      <c r="D21" s="13" t="s">
        <v>111</v>
      </c>
      <c r="E21" s="13" t="s">
        <v>112</v>
      </c>
      <c r="F21" s="33" t="s">
        <v>146</v>
      </c>
      <c r="G21" s="41">
        <f>SUM(H21:K21)</f>
        <v>244.5</v>
      </c>
      <c r="H21" s="41"/>
      <c r="I21" s="41">
        <v>244.5</v>
      </c>
      <c r="J21" s="22"/>
      <c r="K21" s="13"/>
      <c r="L21" s="13" t="s">
        <v>114</v>
      </c>
      <c r="M21" s="33" t="s">
        <v>147</v>
      </c>
      <c r="N21" s="34">
        <v>19</v>
      </c>
      <c r="O21" s="34">
        <v>153</v>
      </c>
      <c r="P21" s="13">
        <f>Q21+R21</f>
        <v>0.0815</v>
      </c>
      <c r="Q21" s="13">
        <v>0.0815</v>
      </c>
      <c r="R21" s="13"/>
      <c r="S21" s="13">
        <f>T21+U21</f>
        <v>0.0815</v>
      </c>
      <c r="T21" s="13">
        <v>0.0815</v>
      </c>
      <c r="U21" s="13"/>
      <c r="V21" s="36" t="s">
        <v>116</v>
      </c>
      <c r="W21" s="76" t="s">
        <v>117</v>
      </c>
      <c r="X21" s="36" t="s">
        <v>116</v>
      </c>
      <c r="Y21" s="39" t="s">
        <v>117</v>
      </c>
      <c r="Z21" s="44" t="s">
        <v>120</v>
      </c>
      <c r="AA21" s="84"/>
    </row>
    <row r="22" s="5" customFormat="1" ht="60" customHeight="1" spans="1:27">
      <c r="A22" s="39"/>
      <c r="B22" s="42" t="s">
        <v>148</v>
      </c>
      <c r="C22" s="42"/>
      <c r="D22" s="42"/>
      <c r="E22" s="42"/>
      <c r="F22" s="33"/>
      <c r="G22" s="21">
        <v>441.645</v>
      </c>
      <c r="H22" s="21"/>
      <c r="I22" s="21">
        <v>441.645</v>
      </c>
      <c r="J22" s="46"/>
      <c r="K22" s="70"/>
      <c r="L22" s="70"/>
      <c r="M22" s="33"/>
      <c r="N22" s="37"/>
      <c r="O22" s="34"/>
      <c r="P22" s="72"/>
      <c r="Q22" s="76"/>
      <c r="R22" s="76"/>
      <c r="S22" s="44"/>
      <c r="T22" s="76"/>
      <c r="U22" s="76"/>
      <c r="V22" s="36"/>
      <c r="W22" s="13"/>
      <c r="X22" s="36"/>
      <c r="Y22" s="81"/>
      <c r="Z22" s="13"/>
      <c r="AA22" s="84"/>
    </row>
    <row r="23" s="5" customFormat="1" ht="135" customHeight="1" spans="1:27">
      <c r="A23" s="39"/>
      <c r="B23" s="25" t="s">
        <v>149</v>
      </c>
      <c r="C23" s="13" t="s">
        <v>123</v>
      </c>
      <c r="D23" s="13" t="s">
        <v>111</v>
      </c>
      <c r="E23" s="13" t="s">
        <v>150</v>
      </c>
      <c r="F23" s="33" t="s">
        <v>151</v>
      </c>
      <c r="G23" s="22">
        <v>441.645</v>
      </c>
      <c r="H23" s="22"/>
      <c r="I23" s="22">
        <v>441.645</v>
      </c>
      <c r="J23" s="46"/>
      <c r="K23" s="70"/>
      <c r="L23" s="13" t="s">
        <v>114</v>
      </c>
      <c r="M23" s="33" t="s">
        <v>152</v>
      </c>
      <c r="N23" s="34">
        <v>19</v>
      </c>
      <c r="O23" s="34">
        <v>153</v>
      </c>
      <c r="P23" s="13">
        <v>0.0405</v>
      </c>
      <c r="Q23" s="13">
        <v>0.0405</v>
      </c>
      <c r="R23" s="13"/>
      <c r="S23" s="13">
        <f>T23+U23</f>
        <v>0.5665</v>
      </c>
      <c r="T23" s="13">
        <v>0.5665</v>
      </c>
      <c r="U23" s="13"/>
      <c r="V23" s="36" t="s">
        <v>116</v>
      </c>
      <c r="W23" s="36" t="s">
        <v>117</v>
      </c>
      <c r="X23" s="13" t="s">
        <v>153</v>
      </c>
      <c r="Y23" s="81" t="s">
        <v>154</v>
      </c>
      <c r="Z23" s="13" t="s">
        <v>120</v>
      </c>
      <c r="AA23" s="84"/>
    </row>
    <row r="24" s="5" customFormat="1" ht="36" customHeight="1" spans="1:27">
      <c r="A24" s="35"/>
      <c r="B24" s="42" t="s">
        <v>155</v>
      </c>
      <c r="C24" s="42"/>
      <c r="D24" s="42"/>
      <c r="E24" s="42"/>
      <c r="F24" s="42"/>
      <c r="G24" s="21">
        <f>G25+G36+G53+G55</f>
        <v>7075.125</v>
      </c>
      <c r="H24" s="21"/>
      <c r="I24" s="21">
        <f>I25+I36+I53+I55</f>
        <v>7075.125</v>
      </c>
      <c r="J24" s="21"/>
      <c r="K24" s="21"/>
      <c r="L24" s="70"/>
      <c r="M24" s="42"/>
      <c r="N24" s="29"/>
      <c r="O24" s="29"/>
      <c r="P24" s="20"/>
      <c r="Q24" s="20"/>
      <c r="R24" s="20"/>
      <c r="S24" s="20"/>
      <c r="T24" s="20"/>
      <c r="U24" s="20"/>
      <c r="V24" s="74"/>
      <c r="W24" s="74"/>
      <c r="X24" s="20"/>
      <c r="Y24" s="79"/>
      <c r="Z24" s="20"/>
      <c r="AA24" s="84"/>
    </row>
    <row r="25" s="5" customFormat="1" ht="45" customHeight="1" spans="1:27">
      <c r="A25" s="35"/>
      <c r="B25" s="24" t="s">
        <v>156</v>
      </c>
      <c r="C25" s="24"/>
      <c r="D25" s="24"/>
      <c r="E25" s="24"/>
      <c r="F25" s="42"/>
      <c r="G25" s="21">
        <f>SUM(G26:G35)</f>
        <v>304.605</v>
      </c>
      <c r="H25" s="21"/>
      <c r="I25" s="21">
        <f>SUM(I26:I35)</f>
        <v>304.605</v>
      </c>
      <c r="J25" s="46"/>
      <c r="K25" s="70"/>
      <c r="L25" s="70"/>
      <c r="M25" s="42"/>
      <c r="N25" s="29"/>
      <c r="O25" s="29"/>
      <c r="P25" s="20"/>
      <c r="Q25" s="20"/>
      <c r="R25" s="20"/>
      <c r="S25" s="20"/>
      <c r="T25" s="20"/>
      <c r="U25" s="20"/>
      <c r="V25" s="74"/>
      <c r="W25" s="74"/>
      <c r="X25" s="20"/>
      <c r="Y25" s="79"/>
      <c r="Z25" s="20"/>
      <c r="AA25" s="84"/>
    </row>
    <row r="26" s="5" customFormat="1" ht="45" customHeight="1" spans="1:27">
      <c r="A26" s="43"/>
      <c r="B26" s="44" t="s">
        <v>157</v>
      </c>
      <c r="C26" s="13" t="s">
        <v>110</v>
      </c>
      <c r="D26" s="13" t="s">
        <v>111</v>
      </c>
      <c r="E26" s="36" t="s">
        <v>158</v>
      </c>
      <c r="F26" s="33" t="s">
        <v>159</v>
      </c>
      <c r="G26" s="45">
        <v>33.1</v>
      </c>
      <c r="H26" s="46"/>
      <c r="I26" s="45">
        <v>33.1</v>
      </c>
      <c r="J26" s="46"/>
      <c r="K26" s="70"/>
      <c r="L26" s="13" t="s">
        <v>114</v>
      </c>
      <c r="M26" s="36" t="s">
        <v>160</v>
      </c>
      <c r="N26" s="37">
        <v>1</v>
      </c>
      <c r="O26" s="37">
        <v>1</v>
      </c>
      <c r="P26" s="72">
        <f>Q26+R26</f>
        <v>0.042</v>
      </c>
      <c r="Q26" s="77">
        <v>0.009</v>
      </c>
      <c r="R26" s="77">
        <v>0.033</v>
      </c>
      <c r="S26" s="77">
        <f>T26+U26</f>
        <v>0.182</v>
      </c>
      <c r="T26" s="77">
        <v>0.0313</v>
      </c>
      <c r="U26" s="77">
        <v>0.1507</v>
      </c>
      <c r="V26" s="36" t="s">
        <v>116</v>
      </c>
      <c r="W26" s="36" t="s">
        <v>117</v>
      </c>
      <c r="X26" s="36" t="s">
        <v>158</v>
      </c>
      <c r="Y26" s="85" t="s">
        <v>161</v>
      </c>
      <c r="Z26" s="36" t="s">
        <v>120</v>
      </c>
      <c r="AA26" s="84"/>
    </row>
    <row r="27" s="5" customFormat="1" ht="45" customHeight="1" spans="1:27">
      <c r="A27" s="47"/>
      <c r="B27" s="44"/>
      <c r="C27" s="13"/>
      <c r="D27" s="13"/>
      <c r="E27" s="36" t="s">
        <v>162</v>
      </c>
      <c r="F27" s="33" t="s">
        <v>163</v>
      </c>
      <c r="G27" s="45">
        <v>26.25</v>
      </c>
      <c r="H27" s="46"/>
      <c r="I27" s="45">
        <v>26.25</v>
      </c>
      <c r="J27" s="46"/>
      <c r="K27" s="70"/>
      <c r="L27" s="13"/>
      <c r="M27" s="36"/>
      <c r="N27" s="37">
        <v>1</v>
      </c>
      <c r="O27" s="37"/>
      <c r="P27" s="72">
        <f t="shared" ref="P27:P35" si="2">Q27+R27</f>
        <v>0.0239</v>
      </c>
      <c r="Q27" s="77">
        <v>0.0066</v>
      </c>
      <c r="R27" s="77">
        <v>0.0173</v>
      </c>
      <c r="S27" s="77">
        <f t="shared" ref="S27:S35" si="3">T27+U27</f>
        <v>0.0957</v>
      </c>
      <c r="T27" s="77">
        <v>0.0249</v>
      </c>
      <c r="U27" s="77">
        <v>0.0708</v>
      </c>
      <c r="V27" s="36"/>
      <c r="W27" s="36"/>
      <c r="X27" s="36" t="s">
        <v>162</v>
      </c>
      <c r="Y27" s="85" t="s">
        <v>164</v>
      </c>
      <c r="Z27" s="36"/>
      <c r="AA27" s="84"/>
    </row>
    <row r="28" s="5" customFormat="1" ht="45" customHeight="1" spans="1:27">
      <c r="A28" s="47"/>
      <c r="B28" s="44"/>
      <c r="C28" s="13"/>
      <c r="D28" s="13"/>
      <c r="E28" s="36" t="s">
        <v>118</v>
      </c>
      <c r="F28" s="33" t="s">
        <v>165</v>
      </c>
      <c r="G28" s="45">
        <v>14.555</v>
      </c>
      <c r="H28" s="46"/>
      <c r="I28" s="45">
        <v>14.555</v>
      </c>
      <c r="J28" s="46"/>
      <c r="K28" s="70"/>
      <c r="L28" s="13"/>
      <c r="M28" s="36"/>
      <c r="N28" s="37"/>
      <c r="O28" s="37">
        <v>2</v>
      </c>
      <c r="P28" s="72">
        <f t="shared" si="2"/>
        <v>0.0708</v>
      </c>
      <c r="Q28" s="77">
        <v>0.0033</v>
      </c>
      <c r="R28" s="77">
        <v>0.0675</v>
      </c>
      <c r="S28" s="77">
        <f t="shared" si="3"/>
        <v>0.2864</v>
      </c>
      <c r="T28" s="77">
        <v>0.0108</v>
      </c>
      <c r="U28" s="77">
        <v>0.2756</v>
      </c>
      <c r="V28" s="36"/>
      <c r="W28" s="36"/>
      <c r="X28" s="36" t="s">
        <v>118</v>
      </c>
      <c r="Y28" s="85" t="s">
        <v>119</v>
      </c>
      <c r="Z28" s="36"/>
      <c r="AA28" s="84"/>
    </row>
    <row r="29" s="5" customFormat="1" ht="45" customHeight="1" spans="1:27">
      <c r="A29" s="47"/>
      <c r="B29" s="44"/>
      <c r="C29" s="13"/>
      <c r="D29" s="13"/>
      <c r="E29" s="36" t="s">
        <v>166</v>
      </c>
      <c r="F29" s="33" t="s">
        <v>167</v>
      </c>
      <c r="G29" s="48">
        <v>44.7</v>
      </c>
      <c r="H29" s="49"/>
      <c r="I29" s="48">
        <v>44.7</v>
      </c>
      <c r="J29" s="46"/>
      <c r="K29" s="70"/>
      <c r="L29" s="13"/>
      <c r="M29" s="36"/>
      <c r="N29" s="37">
        <v>1</v>
      </c>
      <c r="O29" s="37"/>
      <c r="P29" s="72">
        <f t="shared" si="2"/>
        <v>0.0262</v>
      </c>
      <c r="Q29" s="77">
        <v>0.0103</v>
      </c>
      <c r="R29" s="77">
        <v>0.0159</v>
      </c>
      <c r="S29" s="77">
        <f t="shared" si="3"/>
        <v>0.1266</v>
      </c>
      <c r="T29" s="77">
        <v>0.0379</v>
      </c>
      <c r="U29" s="77">
        <v>0.0887</v>
      </c>
      <c r="V29" s="36"/>
      <c r="W29" s="36"/>
      <c r="X29" s="36" t="s">
        <v>166</v>
      </c>
      <c r="Y29" s="85" t="s">
        <v>168</v>
      </c>
      <c r="Z29" s="36"/>
      <c r="AA29" s="84"/>
    </row>
    <row r="30" s="5" customFormat="1" ht="45" customHeight="1" spans="1:27">
      <c r="A30" s="47"/>
      <c r="B30" s="44"/>
      <c r="C30" s="13"/>
      <c r="D30" s="13"/>
      <c r="E30" s="36" t="s">
        <v>169</v>
      </c>
      <c r="F30" s="33" t="s">
        <v>170</v>
      </c>
      <c r="G30" s="37">
        <v>30</v>
      </c>
      <c r="H30" s="38"/>
      <c r="I30" s="37">
        <v>30</v>
      </c>
      <c r="J30" s="46"/>
      <c r="K30" s="70"/>
      <c r="L30" s="13"/>
      <c r="M30" s="36"/>
      <c r="N30" s="37"/>
      <c r="O30" s="37">
        <v>1</v>
      </c>
      <c r="P30" s="72">
        <f t="shared" si="2"/>
        <v>0.0545</v>
      </c>
      <c r="Q30" s="77">
        <v>0.0018</v>
      </c>
      <c r="R30" s="77">
        <v>0.0527</v>
      </c>
      <c r="S30" s="77">
        <f t="shared" si="3"/>
        <v>0.2141</v>
      </c>
      <c r="T30" s="77">
        <v>0.0048</v>
      </c>
      <c r="U30" s="77">
        <v>0.2093</v>
      </c>
      <c r="V30" s="36"/>
      <c r="W30" s="36"/>
      <c r="X30" s="36" t="s">
        <v>169</v>
      </c>
      <c r="Y30" s="85" t="s">
        <v>171</v>
      </c>
      <c r="Z30" s="36"/>
      <c r="AA30" s="84"/>
    </row>
    <row r="31" s="5" customFormat="1" ht="45" customHeight="1" spans="1:27">
      <c r="A31" s="47"/>
      <c r="B31" s="44"/>
      <c r="C31" s="13"/>
      <c r="D31" s="13"/>
      <c r="E31" s="36" t="s">
        <v>172</v>
      </c>
      <c r="F31" s="33" t="s">
        <v>173</v>
      </c>
      <c r="G31" s="37">
        <v>28</v>
      </c>
      <c r="H31" s="38"/>
      <c r="I31" s="37">
        <v>28</v>
      </c>
      <c r="J31" s="46"/>
      <c r="K31" s="70"/>
      <c r="L31" s="13"/>
      <c r="M31" s="36"/>
      <c r="N31" s="37"/>
      <c r="O31" s="37">
        <v>1</v>
      </c>
      <c r="P31" s="72">
        <f t="shared" si="2"/>
        <v>0.0327</v>
      </c>
      <c r="Q31" s="77">
        <v>0.0037</v>
      </c>
      <c r="R31" s="77">
        <v>0.029</v>
      </c>
      <c r="S31" s="77">
        <f t="shared" si="3"/>
        <v>0.1173</v>
      </c>
      <c r="T31" s="77">
        <v>0.0102</v>
      </c>
      <c r="U31" s="77">
        <v>0.1071</v>
      </c>
      <c r="V31" s="36"/>
      <c r="W31" s="36"/>
      <c r="X31" s="36" t="s">
        <v>172</v>
      </c>
      <c r="Y31" s="85" t="s">
        <v>174</v>
      </c>
      <c r="Z31" s="36"/>
      <c r="AA31" s="84"/>
    </row>
    <row r="32" s="5" customFormat="1" ht="45" customHeight="1" spans="1:27">
      <c r="A32" s="47"/>
      <c r="B32" s="44"/>
      <c r="C32" s="13"/>
      <c r="D32" s="13"/>
      <c r="E32" s="36" t="s">
        <v>175</v>
      </c>
      <c r="F32" s="33" t="s">
        <v>176</v>
      </c>
      <c r="G32" s="37">
        <v>3</v>
      </c>
      <c r="H32" s="38"/>
      <c r="I32" s="37">
        <v>3</v>
      </c>
      <c r="J32" s="46"/>
      <c r="K32" s="70"/>
      <c r="L32" s="13"/>
      <c r="M32" s="36"/>
      <c r="N32" s="37"/>
      <c r="O32" s="37">
        <v>1</v>
      </c>
      <c r="P32" s="72">
        <f t="shared" si="2"/>
        <v>0.0384</v>
      </c>
      <c r="Q32" s="77">
        <v>0.0006</v>
      </c>
      <c r="R32" s="77">
        <v>0.0378</v>
      </c>
      <c r="S32" s="77">
        <f t="shared" si="3"/>
        <v>0.1486</v>
      </c>
      <c r="T32" s="77">
        <v>0.001</v>
      </c>
      <c r="U32" s="77">
        <v>0.1476</v>
      </c>
      <c r="V32" s="36"/>
      <c r="W32" s="36"/>
      <c r="X32" s="36" t="s">
        <v>175</v>
      </c>
      <c r="Y32" s="85" t="s">
        <v>177</v>
      </c>
      <c r="Z32" s="36"/>
      <c r="AA32" s="84"/>
    </row>
    <row r="33" s="5" customFormat="1" ht="45" customHeight="1" spans="1:27">
      <c r="A33" s="47"/>
      <c r="B33" s="44"/>
      <c r="C33" s="13"/>
      <c r="D33" s="13"/>
      <c r="E33" s="36" t="s">
        <v>178</v>
      </c>
      <c r="F33" s="33" t="s">
        <v>179</v>
      </c>
      <c r="G33" s="48">
        <v>22.5</v>
      </c>
      <c r="H33" s="49"/>
      <c r="I33" s="48">
        <v>22.5</v>
      </c>
      <c r="J33" s="46"/>
      <c r="K33" s="70"/>
      <c r="L33" s="13"/>
      <c r="M33" s="36"/>
      <c r="N33" s="37"/>
      <c r="O33" s="37">
        <v>1</v>
      </c>
      <c r="P33" s="72">
        <f t="shared" si="2"/>
        <v>0.0315</v>
      </c>
      <c r="Q33" s="77">
        <v>0.0012</v>
      </c>
      <c r="R33" s="77">
        <v>0.0303</v>
      </c>
      <c r="S33" s="77">
        <f t="shared" si="3"/>
        <v>0.1295</v>
      </c>
      <c r="T33" s="77">
        <v>0.0036</v>
      </c>
      <c r="U33" s="77">
        <v>0.1259</v>
      </c>
      <c r="V33" s="36"/>
      <c r="W33" s="36"/>
      <c r="X33" s="36" t="s">
        <v>178</v>
      </c>
      <c r="Y33" s="85" t="s">
        <v>180</v>
      </c>
      <c r="Z33" s="36"/>
      <c r="AA33" s="84"/>
    </row>
    <row r="34" s="5" customFormat="1" ht="45" customHeight="1" spans="1:27">
      <c r="A34" s="47"/>
      <c r="B34" s="44"/>
      <c r="C34" s="13"/>
      <c r="D34" s="13"/>
      <c r="E34" s="36" t="s">
        <v>169</v>
      </c>
      <c r="F34" s="33" t="s">
        <v>181</v>
      </c>
      <c r="G34" s="48">
        <v>52.5</v>
      </c>
      <c r="H34" s="49"/>
      <c r="I34" s="48">
        <v>52.5</v>
      </c>
      <c r="J34" s="46"/>
      <c r="K34" s="70"/>
      <c r="L34" s="13"/>
      <c r="M34" s="36"/>
      <c r="N34" s="37"/>
      <c r="O34" s="37">
        <v>1</v>
      </c>
      <c r="P34" s="72">
        <f t="shared" si="2"/>
        <v>0.0369</v>
      </c>
      <c r="Q34" s="77">
        <v>0.0016</v>
      </c>
      <c r="R34" s="77">
        <v>0.0353</v>
      </c>
      <c r="S34" s="77">
        <f t="shared" si="3"/>
        <v>0.1368</v>
      </c>
      <c r="T34" s="77">
        <v>0.0025</v>
      </c>
      <c r="U34" s="77">
        <v>0.1343</v>
      </c>
      <c r="V34" s="36"/>
      <c r="W34" s="36"/>
      <c r="X34" s="36" t="s">
        <v>169</v>
      </c>
      <c r="Y34" s="85" t="s">
        <v>171</v>
      </c>
      <c r="Z34" s="36"/>
      <c r="AA34" s="84"/>
    </row>
    <row r="35" s="5" customFormat="1" ht="45" customHeight="1" spans="1:27">
      <c r="A35" s="50"/>
      <c r="B35" s="44"/>
      <c r="C35" s="13"/>
      <c r="D35" s="13"/>
      <c r="E35" s="36" t="s">
        <v>182</v>
      </c>
      <c r="F35" s="33" t="s">
        <v>183</v>
      </c>
      <c r="G35" s="48">
        <v>50</v>
      </c>
      <c r="H35" s="49"/>
      <c r="I35" s="48">
        <v>50</v>
      </c>
      <c r="J35" s="46"/>
      <c r="K35" s="70"/>
      <c r="L35" s="13"/>
      <c r="M35" s="36"/>
      <c r="N35" s="37">
        <v>1</v>
      </c>
      <c r="O35" s="37"/>
      <c r="P35" s="72">
        <f t="shared" si="2"/>
        <v>0.057</v>
      </c>
      <c r="Q35" s="77">
        <v>0.0165</v>
      </c>
      <c r="R35" s="77">
        <v>0.0405</v>
      </c>
      <c r="S35" s="77">
        <f t="shared" si="3"/>
        <v>0.2143</v>
      </c>
      <c r="T35" s="77">
        <v>0.0621</v>
      </c>
      <c r="U35" s="77">
        <v>0.1522</v>
      </c>
      <c r="V35" s="36"/>
      <c r="W35" s="36"/>
      <c r="X35" s="36" t="s">
        <v>182</v>
      </c>
      <c r="Y35" s="85" t="s">
        <v>184</v>
      </c>
      <c r="Z35" s="36"/>
      <c r="AA35" s="84"/>
    </row>
    <row r="36" ht="45" customHeight="1" spans="1:27">
      <c r="A36" s="32"/>
      <c r="B36" s="51" t="s">
        <v>185</v>
      </c>
      <c r="C36" s="51"/>
      <c r="D36" s="51"/>
      <c r="E36" s="51"/>
      <c r="F36" s="52"/>
      <c r="G36" s="21">
        <f>SUM(G37:G52)</f>
        <v>6404.52</v>
      </c>
      <c r="H36" s="21"/>
      <c r="I36" s="21">
        <f>SUM(I37:I52)</f>
        <v>6404.52</v>
      </c>
      <c r="J36" s="21"/>
      <c r="K36" s="73"/>
      <c r="L36" s="13"/>
      <c r="M36" s="36" t="s">
        <v>186</v>
      </c>
      <c r="N36" s="34"/>
      <c r="O36" s="34"/>
      <c r="P36" s="13"/>
      <c r="Q36" s="13"/>
      <c r="R36" s="13"/>
      <c r="S36" s="13"/>
      <c r="T36" s="13"/>
      <c r="U36" s="13"/>
      <c r="V36" s="13"/>
      <c r="W36" s="13"/>
      <c r="X36" s="13"/>
      <c r="Y36" s="81"/>
      <c r="AA36" s="82"/>
    </row>
    <row r="37" s="6" customFormat="1" ht="45" customHeight="1" spans="1:16383">
      <c r="A37" s="53"/>
      <c r="B37" s="36" t="s">
        <v>187</v>
      </c>
      <c r="C37" s="36" t="s">
        <v>110</v>
      </c>
      <c r="D37" s="36" t="s">
        <v>111</v>
      </c>
      <c r="E37" s="36" t="s">
        <v>178</v>
      </c>
      <c r="F37" s="33" t="s">
        <v>188</v>
      </c>
      <c r="G37" s="37">
        <v>300</v>
      </c>
      <c r="H37" s="37"/>
      <c r="I37" s="37">
        <v>300</v>
      </c>
      <c r="J37" s="45"/>
      <c r="K37" s="36"/>
      <c r="L37" s="36" t="s">
        <v>114</v>
      </c>
      <c r="M37" s="36"/>
      <c r="N37" s="37"/>
      <c r="O37" s="37">
        <v>1</v>
      </c>
      <c r="P37" s="36">
        <f>Q37+R37</f>
        <v>0.0065</v>
      </c>
      <c r="Q37" s="36">
        <v>0.0018</v>
      </c>
      <c r="R37" s="36">
        <v>0.0047</v>
      </c>
      <c r="S37" s="36">
        <f>T37+U37</f>
        <v>0.1249</v>
      </c>
      <c r="T37" s="36">
        <v>0.0033</v>
      </c>
      <c r="U37" s="36">
        <v>0.1216</v>
      </c>
      <c r="V37" s="36" t="s">
        <v>116</v>
      </c>
      <c r="W37" s="36" t="s">
        <v>117</v>
      </c>
      <c r="X37" s="36" t="s">
        <v>178</v>
      </c>
      <c r="Y37" s="85" t="s">
        <v>180</v>
      </c>
      <c r="Z37" s="86" t="s">
        <v>189</v>
      </c>
      <c r="AA37" s="87"/>
      <c r="XEU37" s="14"/>
      <c r="XEV37" s="14"/>
      <c r="XEW37" s="14"/>
      <c r="XEX37" s="93"/>
      <c r="XEY37" s="93"/>
      <c r="XEZ37" s="93"/>
      <c r="XFA37" s="93"/>
      <c r="XFB37" s="93"/>
      <c r="XFC37" s="93"/>
    </row>
    <row r="38" s="6" customFormat="1" ht="45" customHeight="1" spans="1:16383">
      <c r="A38" s="54"/>
      <c r="B38" s="36"/>
      <c r="C38" s="36"/>
      <c r="D38" s="36"/>
      <c r="E38" s="36" t="s">
        <v>162</v>
      </c>
      <c r="F38" s="33" t="s">
        <v>190</v>
      </c>
      <c r="G38" s="37">
        <v>60</v>
      </c>
      <c r="H38" s="37"/>
      <c r="I38" s="37">
        <v>60</v>
      </c>
      <c r="J38" s="45"/>
      <c r="K38" s="36"/>
      <c r="L38" s="36"/>
      <c r="M38" s="36"/>
      <c r="N38" s="37"/>
      <c r="O38" s="37">
        <v>1</v>
      </c>
      <c r="P38" s="36">
        <f>Q38+R38</f>
        <v>0.0293</v>
      </c>
      <c r="Q38" s="36">
        <v>0.001</v>
      </c>
      <c r="R38" s="36">
        <v>0.0283</v>
      </c>
      <c r="S38" s="36">
        <f>T38+U38</f>
        <v>0.109</v>
      </c>
      <c r="T38" s="36">
        <v>0.0031</v>
      </c>
      <c r="U38" s="36">
        <v>0.1059</v>
      </c>
      <c r="V38" s="36"/>
      <c r="W38" s="36"/>
      <c r="X38" s="36" t="s">
        <v>162</v>
      </c>
      <c r="Y38" s="85" t="s">
        <v>164</v>
      </c>
      <c r="Z38" s="88"/>
      <c r="AA38" s="87"/>
      <c r="XEU38" s="14"/>
      <c r="XEV38" s="14"/>
      <c r="XEW38" s="14"/>
      <c r="XEX38" s="93"/>
      <c r="XEY38" s="93"/>
      <c r="XEZ38" s="93"/>
      <c r="XFA38" s="93"/>
      <c r="XFB38" s="93"/>
      <c r="XFC38" s="93"/>
    </row>
    <row r="39" s="6" customFormat="1" ht="45" customHeight="1" spans="1:16383">
      <c r="A39" s="54"/>
      <c r="B39" s="36"/>
      <c r="C39" s="36"/>
      <c r="D39" s="36"/>
      <c r="E39" s="36" t="s">
        <v>175</v>
      </c>
      <c r="F39" s="33" t="s">
        <v>191</v>
      </c>
      <c r="G39" s="37">
        <v>112</v>
      </c>
      <c r="H39" s="37"/>
      <c r="I39" s="37">
        <v>112</v>
      </c>
      <c r="J39" s="45"/>
      <c r="K39" s="36"/>
      <c r="L39" s="36"/>
      <c r="M39" s="36"/>
      <c r="N39" s="37"/>
      <c r="O39" s="37">
        <v>1</v>
      </c>
      <c r="P39" s="36">
        <f>Q39+R39</f>
        <v>0.0511</v>
      </c>
      <c r="Q39" s="36">
        <v>0.015</v>
      </c>
      <c r="R39" s="36">
        <v>0.0361</v>
      </c>
      <c r="S39" s="36">
        <f>T39+U39</f>
        <v>0.1319</v>
      </c>
      <c r="T39" s="36">
        <v>0.0035</v>
      </c>
      <c r="U39" s="36">
        <v>0.1284</v>
      </c>
      <c r="V39" s="36"/>
      <c r="W39" s="36"/>
      <c r="X39" s="36" t="s">
        <v>175</v>
      </c>
      <c r="Y39" s="85" t="s">
        <v>177</v>
      </c>
      <c r="Z39" s="88"/>
      <c r="AA39" s="87"/>
      <c r="XEU39" s="14"/>
      <c r="XEV39" s="14"/>
      <c r="XEW39" s="14"/>
      <c r="XEX39" s="93"/>
      <c r="XEY39" s="93"/>
      <c r="XEZ39" s="93"/>
      <c r="XFA39" s="93"/>
      <c r="XFB39" s="93"/>
      <c r="XFC39" s="93"/>
    </row>
    <row r="40" s="6" customFormat="1" ht="45" customHeight="1" spans="1:16383">
      <c r="A40" s="54"/>
      <c r="B40" s="36"/>
      <c r="C40" s="36"/>
      <c r="D40" s="36"/>
      <c r="E40" s="36" t="s">
        <v>169</v>
      </c>
      <c r="F40" s="33" t="s">
        <v>192</v>
      </c>
      <c r="G40" s="37">
        <v>224</v>
      </c>
      <c r="H40" s="37"/>
      <c r="I40" s="37">
        <v>224</v>
      </c>
      <c r="J40" s="45"/>
      <c r="K40" s="36"/>
      <c r="L40" s="36"/>
      <c r="M40" s="36"/>
      <c r="N40" s="37"/>
      <c r="O40" s="37">
        <v>2</v>
      </c>
      <c r="P40" s="36">
        <f>Q40+R40</f>
        <v>0.1113</v>
      </c>
      <c r="Q40" s="36">
        <v>0.022</v>
      </c>
      <c r="R40" s="36">
        <v>0.0893</v>
      </c>
      <c r="S40" s="36">
        <f>T40+U40</f>
        <v>0.1908</v>
      </c>
      <c r="T40" s="36">
        <v>0.0045</v>
      </c>
      <c r="U40" s="36">
        <v>0.1863</v>
      </c>
      <c r="V40" s="36"/>
      <c r="W40" s="36"/>
      <c r="X40" s="36" t="s">
        <v>169</v>
      </c>
      <c r="Y40" s="85" t="s">
        <v>171</v>
      </c>
      <c r="Z40" s="89"/>
      <c r="AA40" s="87"/>
      <c r="XEU40" s="14"/>
      <c r="XEV40" s="14"/>
      <c r="XEW40" s="14"/>
      <c r="XEX40" s="93"/>
      <c r="XEY40" s="93"/>
      <c r="XEZ40" s="93"/>
      <c r="XFA40" s="93"/>
      <c r="XFB40" s="93"/>
      <c r="XFC40" s="93"/>
    </row>
    <row r="41" s="6" customFormat="1" ht="45" customHeight="1" spans="1:16383">
      <c r="A41" s="54"/>
      <c r="B41" s="36" t="s">
        <v>193</v>
      </c>
      <c r="C41" s="36" t="s">
        <v>110</v>
      </c>
      <c r="D41" s="36" t="s">
        <v>111</v>
      </c>
      <c r="E41" s="36" t="s">
        <v>175</v>
      </c>
      <c r="F41" s="33" t="s">
        <v>194</v>
      </c>
      <c r="G41" s="45">
        <v>721.44</v>
      </c>
      <c r="H41" s="45"/>
      <c r="I41" s="45">
        <v>721.44</v>
      </c>
      <c r="J41" s="45"/>
      <c r="K41" s="36"/>
      <c r="L41" s="36" t="s">
        <v>56</v>
      </c>
      <c r="M41" s="36"/>
      <c r="N41" s="37"/>
      <c r="O41" s="37">
        <v>1</v>
      </c>
      <c r="P41" s="36">
        <f t="shared" ref="P41:P53" si="4">Q41+R41</f>
        <v>0.0568</v>
      </c>
      <c r="Q41" s="36">
        <v>0.0108</v>
      </c>
      <c r="R41" s="36">
        <v>0.046</v>
      </c>
      <c r="S41" s="36">
        <f t="shared" ref="S41:S52" si="5">T41+U41</f>
        <v>0.04972</v>
      </c>
      <c r="T41" s="36">
        <v>0.0307</v>
      </c>
      <c r="U41" s="36">
        <v>0.01902</v>
      </c>
      <c r="V41" s="36" t="s">
        <v>116</v>
      </c>
      <c r="W41" s="36" t="s">
        <v>117</v>
      </c>
      <c r="X41" s="36" t="s">
        <v>175</v>
      </c>
      <c r="Y41" s="85" t="s">
        <v>177</v>
      </c>
      <c r="Z41" s="36" t="s">
        <v>195</v>
      </c>
      <c r="AA41" s="87"/>
      <c r="XEU41" s="14"/>
      <c r="XEV41" s="14"/>
      <c r="XEW41" s="14"/>
      <c r="XEX41" s="93"/>
      <c r="XEY41" s="93"/>
      <c r="XEZ41" s="93"/>
      <c r="XFA41" s="93"/>
      <c r="XFB41" s="93"/>
      <c r="XFC41" s="93"/>
    </row>
    <row r="42" s="6" customFormat="1" ht="45" customHeight="1" spans="1:16383">
      <c r="A42" s="54"/>
      <c r="B42" s="36"/>
      <c r="C42" s="36"/>
      <c r="D42" s="36"/>
      <c r="E42" s="36" t="s">
        <v>166</v>
      </c>
      <c r="F42" s="33" t="s">
        <v>196</v>
      </c>
      <c r="G42" s="45">
        <v>427.08</v>
      </c>
      <c r="H42" s="45"/>
      <c r="I42" s="45">
        <v>427.08</v>
      </c>
      <c r="J42" s="45"/>
      <c r="K42" s="36"/>
      <c r="L42" s="36"/>
      <c r="M42" s="36"/>
      <c r="N42" s="37"/>
      <c r="O42" s="37">
        <v>2</v>
      </c>
      <c r="P42" s="36">
        <f t="shared" si="4"/>
        <v>0.0506</v>
      </c>
      <c r="Q42" s="36">
        <v>0.012</v>
      </c>
      <c r="R42" s="36">
        <v>0.0386</v>
      </c>
      <c r="S42" s="36">
        <f t="shared" si="5"/>
        <v>0.1969</v>
      </c>
      <c r="T42" s="36">
        <v>0.037</v>
      </c>
      <c r="U42" s="36">
        <v>0.1599</v>
      </c>
      <c r="V42" s="36"/>
      <c r="W42" s="36"/>
      <c r="X42" s="36" t="s">
        <v>166</v>
      </c>
      <c r="Y42" s="85" t="s">
        <v>168</v>
      </c>
      <c r="Z42" s="36"/>
      <c r="AA42" s="87"/>
      <c r="XEU42" s="14"/>
      <c r="XEV42" s="14"/>
      <c r="XEW42" s="14"/>
      <c r="XEX42" s="93"/>
      <c r="XEY42" s="93"/>
      <c r="XEZ42" s="93"/>
      <c r="XFA42" s="93"/>
      <c r="XFB42" s="93"/>
      <c r="XFC42" s="93"/>
    </row>
    <row r="43" s="6" customFormat="1" ht="45" customHeight="1" spans="1:16383">
      <c r="A43" s="54"/>
      <c r="B43" s="36"/>
      <c r="C43" s="36"/>
      <c r="D43" s="36"/>
      <c r="E43" s="36" t="s">
        <v>169</v>
      </c>
      <c r="F43" s="33" t="s">
        <v>197</v>
      </c>
      <c r="G43" s="45">
        <v>866.04</v>
      </c>
      <c r="H43" s="45"/>
      <c r="I43" s="45">
        <v>866.04</v>
      </c>
      <c r="J43" s="45"/>
      <c r="K43" s="36"/>
      <c r="L43" s="36"/>
      <c r="M43" s="36"/>
      <c r="N43" s="37"/>
      <c r="O43" s="37">
        <v>2</v>
      </c>
      <c r="P43" s="36">
        <f t="shared" si="4"/>
        <v>0.0489</v>
      </c>
      <c r="Q43" s="36">
        <v>0.0022</v>
      </c>
      <c r="R43" s="36">
        <v>0.0467</v>
      </c>
      <c r="S43" s="36">
        <f t="shared" si="5"/>
        <v>0.1842</v>
      </c>
      <c r="T43" s="36">
        <v>0.0034</v>
      </c>
      <c r="U43" s="36">
        <v>0.1808</v>
      </c>
      <c r="V43" s="36"/>
      <c r="W43" s="36"/>
      <c r="X43" s="36" t="s">
        <v>169</v>
      </c>
      <c r="Y43" s="85" t="s">
        <v>171</v>
      </c>
      <c r="Z43" s="36"/>
      <c r="AA43" s="87"/>
      <c r="XEU43" s="14"/>
      <c r="XEV43" s="14"/>
      <c r="XEW43" s="14"/>
      <c r="XEX43" s="93"/>
      <c r="XEY43" s="93"/>
      <c r="XEZ43" s="93"/>
      <c r="XFA43" s="93"/>
      <c r="XFB43" s="93"/>
      <c r="XFC43" s="93"/>
    </row>
    <row r="44" s="6" customFormat="1" ht="45" customHeight="1" spans="1:16383">
      <c r="A44" s="54"/>
      <c r="B44" s="36"/>
      <c r="C44" s="36"/>
      <c r="D44" s="36"/>
      <c r="E44" s="36" t="s">
        <v>178</v>
      </c>
      <c r="F44" s="33" t="s">
        <v>198</v>
      </c>
      <c r="G44" s="45">
        <v>812.04</v>
      </c>
      <c r="H44" s="45"/>
      <c r="I44" s="45">
        <v>812.04</v>
      </c>
      <c r="J44" s="45"/>
      <c r="K44" s="36"/>
      <c r="L44" s="36"/>
      <c r="M44" s="36"/>
      <c r="N44" s="37"/>
      <c r="O44" s="37">
        <v>4</v>
      </c>
      <c r="P44" s="36">
        <f t="shared" si="4"/>
        <v>0.1705</v>
      </c>
      <c r="Q44" s="36">
        <v>0.0214</v>
      </c>
      <c r="R44" s="36">
        <v>0.1491</v>
      </c>
      <c r="S44" s="36">
        <f t="shared" si="5"/>
        <v>0.5743</v>
      </c>
      <c r="T44" s="36">
        <v>0.0793</v>
      </c>
      <c r="U44" s="36">
        <v>0.495</v>
      </c>
      <c r="V44" s="36"/>
      <c r="W44" s="36"/>
      <c r="X44" s="36" t="s">
        <v>178</v>
      </c>
      <c r="Y44" s="85" t="s">
        <v>180</v>
      </c>
      <c r="Z44" s="36"/>
      <c r="AA44" s="87"/>
      <c r="XEU44" s="14"/>
      <c r="XEV44" s="14"/>
      <c r="XEW44" s="14"/>
      <c r="XEX44" s="93"/>
      <c r="XEY44" s="93"/>
      <c r="XEZ44" s="93"/>
      <c r="XFA44" s="93"/>
      <c r="XFB44" s="93"/>
      <c r="XFC44" s="93"/>
    </row>
    <row r="45" s="6" customFormat="1" ht="45" customHeight="1" spans="1:16383">
      <c r="A45" s="54"/>
      <c r="B45" s="36"/>
      <c r="C45" s="36"/>
      <c r="D45" s="36"/>
      <c r="E45" s="36" t="s">
        <v>162</v>
      </c>
      <c r="F45" s="33" t="s">
        <v>199</v>
      </c>
      <c r="G45" s="45">
        <v>550.38</v>
      </c>
      <c r="H45" s="45"/>
      <c r="I45" s="45">
        <v>550.38</v>
      </c>
      <c r="J45" s="45"/>
      <c r="K45" s="36"/>
      <c r="L45" s="36"/>
      <c r="M45" s="36"/>
      <c r="N45" s="37"/>
      <c r="O45" s="37">
        <v>2</v>
      </c>
      <c r="P45" s="36">
        <f t="shared" si="4"/>
        <v>0.0479</v>
      </c>
      <c r="Q45" s="36">
        <v>0.0016</v>
      </c>
      <c r="R45" s="36">
        <v>0.0463</v>
      </c>
      <c r="S45" s="36">
        <f t="shared" si="5"/>
        <v>0.1949</v>
      </c>
      <c r="T45" s="36">
        <v>0.0057</v>
      </c>
      <c r="U45" s="36">
        <v>0.1892</v>
      </c>
      <c r="V45" s="36"/>
      <c r="W45" s="36"/>
      <c r="X45" s="36" t="s">
        <v>162</v>
      </c>
      <c r="Y45" s="85" t="s">
        <v>168</v>
      </c>
      <c r="Z45" s="36"/>
      <c r="AA45" s="87"/>
      <c r="XEU45" s="14"/>
      <c r="XEV45" s="14"/>
      <c r="XEW45" s="14"/>
      <c r="XEX45" s="93"/>
      <c r="XEY45" s="93"/>
      <c r="XEZ45" s="93"/>
      <c r="XFA45" s="93"/>
      <c r="XFB45" s="93"/>
      <c r="XFC45" s="93"/>
    </row>
    <row r="46" s="6" customFormat="1" ht="45" customHeight="1" spans="1:16383">
      <c r="A46" s="54"/>
      <c r="B46" s="36"/>
      <c r="C46" s="36"/>
      <c r="D46" s="36"/>
      <c r="E46" s="36" t="s">
        <v>200</v>
      </c>
      <c r="F46" s="33" t="s">
        <v>201</v>
      </c>
      <c r="G46" s="48">
        <v>160</v>
      </c>
      <c r="H46" s="48"/>
      <c r="I46" s="48">
        <v>160</v>
      </c>
      <c r="J46" s="45"/>
      <c r="K46" s="36"/>
      <c r="L46" s="36"/>
      <c r="M46" s="36"/>
      <c r="N46" s="37"/>
      <c r="O46" s="37">
        <v>1</v>
      </c>
      <c r="P46" s="36">
        <f t="shared" si="4"/>
        <v>0.0615</v>
      </c>
      <c r="Q46" s="36">
        <v>0.002</v>
      </c>
      <c r="R46" s="36">
        <v>0.0595</v>
      </c>
      <c r="S46" s="36">
        <f t="shared" si="5"/>
        <v>0.2253</v>
      </c>
      <c r="T46" s="36">
        <v>0.0076</v>
      </c>
      <c r="U46" s="36">
        <v>0.2177</v>
      </c>
      <c r="V46" s="36"/>
      <c r="W46" s="36"/>
      <c r="X46" s="36" t="s">
        <v>200</v>
      </c>
      <c r="Y46" s="85" t="s">
        <v>164</v>
      </c>
      <c r="Z46" s="36"/>
      <c r="AA46" s="87"/>
      <c r="XEU46" s="14"/>
      <c r="XEV46" s="14"/>
      <c r="XEW46" s="14"/>
      <c r="XEX46" s="93"/>
      <c r="XEY46" s="93"/>
      <c r="XEZ46" s="93"/>
      <c r="XFA46" s="93"/>
      <c r="XFB46" s="93"/>
      <c r="XFC46" s="93"/>
    </row>
    <row r="47" s="6" customFormat="1" ht="45" customHeight="1" spans="1:16383">
      <c r="A47" s="54"/>
      <c r="B47" s="36"/>
      <c r="C47" s="36"/>
      <c r="D47" s="36"/>
      <c r="E47" s="36" t="s">
        <v>175</v>
      </c>
      <c r="F47" s="33" t="s">
        <v>202</v>
      </c>
      <c r="G47" s="48">
        <v>368.6</v>
      </c>
      <c r="H47" s="48"/>
      <c r="I47" s="48">
        <v>368.6</v>
      </c>
      <c r="J47" s="45"/>
      <c r="K47" s="36"/>
      <c r="L47" s="36"/>
      <c r="M47" s="36"/>
      <c r="N47" s="37"/>
      <c r="O47" s="37">
        <v>3</v>
      </c>
      <c r="P47" s="36">
        <f t="shared" si="4"/>
        <v>0.1228</v>
      </c>
      <c r="Q47" s="36">
        <v>0.0135</v>
      </c>
      <c r="R47" s="36">
        <v>0.1093</v>
      </c>
      <c r="S47" s="36">
        <f t="shared" si="5"/>
        <v>0.4638</v>
      </c>
      <c r="T47" s="36">
        <v>0.0371</v>
      </c>
      <c r="U47" s="36">
        <v>0.4267</v>
      </c>
      <c r="V47" s="36"/>
      <c r="W47" s="36"/>
      <c r="X47" s="36" t="s">
        <v>175</v>
      </c>
      <c r="Y47" s="85" t="s">
        <v>177</v>
      </c>
      <c r="Z47" s="36"/>
      <c r="AA47" s="87"/>
      <c r="XEU47" s="14"/>
      <c r="XEV47" s="14"/>
      <c r="XEW47" s="14"/>
      <c r="XEX47" s="93"/>
      <c r="XEY47" s="93"/>
      <c r="XEZ47" s="93"/>
      <c r="XFA47" s="93"/>
      <c r="XFB47" s="93"/>
      <c r="XFC47" s="93"/>
    </row>
    <row r="48" s="6" customFormat="1" ht="45" customHeight="1" spans="1:16383">
      <c r="A48" s="54"/>
      <c r="B48" s="36"/>
      <c r="C48" s="36"/>
      <c r="D48" s="36"/>
      <c r="E48" s="36" t="s">
        <v>172</v>
      </c>
      <c r="F48" s="33" t="s">
        <v>203</v>
      </c>
      <c r="G48" s="48">
        <v>160</v>
      </c>
      <c r="H48" s="48"/>
      <c r="I48" s="48">
        <v>160</v>
      </c>
      <c r="J48" s="45"/>
      <c r="K48" s="36"/>
      <c r="L48" s="36"/>
      <c r="M48" s="36"/>
      <c r="N48" s="37"/>
      <c r="O48" s="37">
        <v>1</v>
      </c>
      <c r="P48" s="36">
        <f t="shared" si="4"/>
        <v>0.0498</v>
      </c>
      <c r="Q48" s="36">
        <v>0.028</v>
      </c>
      <c r="R48" s="36">
        <v>0.0218</v>
      </c>
      <c r="S48" s="36">
        <f t="shared" si="5"/>
        <v>0.1702</v>
      </c>
      <c r="T48" s="36">
        <v>0.085</v>
      </c>
      <c r="U48" s="36">
        <v>0.0852</v>
      </c>
      <c r="V48" s="36"/>
      <c r="W48" s="36"/>
      <c r="X48" s="36" t="s">
        <v>172</v>
      </c>
      <c r="Y48" s="85" t="s">
        <v>174</v>
      </c>
      <c r="Z48" s="36"/>
      <c r="AA48" s="87"/>
      <c r="XEU48" s="14"/>
      <c r="XEV48" s="14"/>
      <c r="XEW48" s="14"/>
      <c r="XEX48" s="93"/>
      <c r="XEY48" s="93"/>
      <c r="XEZ48" s="93"/>
      <c r="XFA48" s="93"/>
      <c r="XFB48" s="93"/>
      <c r="XFC48" s="93"/>
    </row>
    <row r="49" s="6" customFormat="1" ht="45" customHeight="1" spans="1:16383">
      <c r="A49" s="54"/>
      <c r="B49" s="36"/>
      <c r="C49" s="36"/>
      <c r="D49" s="36"/>
      <c r="E49" s="36" t="s">
        <v>166</v>
      </c>
      <c r="F49" s="33" t="s">
        <v>204</v>
      </c>
      <c r="G49" s="48">
        <v>226.2</v>
      </c>
      <c r="H49" s="48"/>
      <c r="I49" s="48">
        <v>226.2</v>
      </c>
      <c r="J49" s="45"/>
      <c r="K49" s="36"/>
      <c r="L49" s="36"/>
      <c r="M49" s="36"/>
      <c r="N49" s="37"/>
      <c r="O49" s="37">
        <v>2</v>
      </c>
      <c r="P49" s="36">
        <f t="shared" si="4"/>
        <v>0.0506</v>
      </c>
      <c r="Q49" s="36">
        <v>0.012</v>
      </c>
      <c r="R49" s="36">
        <v>0.0386</v>
      </c>
      <c r="S49" s="36">
        <f t="shared" si="5"/>
        <v>0.1969</v>
      </c>
      <c r="T49" s="36">
        <v>0.037</v>
      </c>
      <c r="U49" s="36">
        <v>0.1599</v>
      </c>
      <c r="V49" s="36"/>
      <c r="W49" s="36"/>
      <c r="X49" s="36" t="s">
        <v>166</v>
      </c>
      <c r="Y49" s="85" t="s">
        <v>168</v>
      </c>
      <c r="Z49" s="36"/>
      <c r="AA49" s="87"/>
      <c r="XEU49" s="14"/>
      <c r="XEV49" s="14"/>
      <c r="XEW49" s="14"/>
      <c r="XEX49" s="93"/>
      <c r="XEY49" s="93"/>
      <c r="XEZ49" s="93"/>
      <c r="XFA49" s="93"/>
      <c r="XFB49" s="93"/>
      <c r="XFC49" s="93"/>
    </row>
    <row r="50" s="6" customFormat="1" ht="45" customHeight="1" spans="1:16383">
      <c r="A50" s="54"/>
      <c r="B50" s="36"/>
      <c r="C50" s="36"/>
      <c r="D50" s="36"/>
      <c r="E50" s="36" t="s">
        <v>169</v>
      </c>
      <c r="F50" s="55" t="s">
        <v>205</v>
      </c>
      <c r="G50" s="45">
        <v>760.16</v>
      </c>
      <c r="H50" s="45"/>
      <c r="I50" s="45">
        <v>760.16</v>
      </c>
      <c r="J50" s="45"/>
      <c r="K50" s="36"/>
      <c r="L50" s="36"/>
      <c r="M50" s="36"/>
      <c r="N50" s="37"/>
      <c r="O50" s="37">
        <v>6</v>
      </c>
      <c r="P50" s="36">
        <f t="shared" si="4"/>
        <v>0.1708</v>
      </c>
      <c r="Q50" s="36">
        <v>0.0057</v>
      </c>
      <c r="R50" s="36">
        <v>0.1651</v>
      </c>
      <c r="S50" s="36">
        <f t="shared" si="5"/>
        <v>0.4635</v>
      </c>
      <c r="T50" s="36">
        <v>0.0112</v>
      </c>
      <c r="U50" s="36">
        <v>0.4523</v>
      </c>
      <c r="V50" s="36"/>
      <c r="W50" s="36"/>
      <c r="X50" s="36" t="s">
        <v>169</v>
      </c>
      <c r="Y50" s="85" t="s">
        <v>171</v>
      </c>
      <c r="Z50" s="36"/>
      <c r="AA50" s="87"/>
      <c r="XEU50" s="14"/>
      <c r="XEV50" s="14"/>
      <c r="XEW50" s="14"/>
      <c r="XEX50" s="93"/>
      <c r="XEY50" s="93"/>
      <c r="XEZ50" s="93"/>
      <c r="XFA50" s="93"/>
      <c r="XFB50" s="93"/>
      <c r="XFC50" s="93"/>
    </row>
    <row r="51" s="6" customFormat="1" ht="45" customHeight="1" spans="1:16383">
      <c r="A51" s="54"/>
      <c r="B51" s="36"/>
      <c r="C51" s="36"/>
      <c r="D51" s="36"/>
      <c r="E51" s="33" t="s">
        <v>182</v>
      </c>
      <c r="F51" s="33" t="s">
        <v>206</v>
      </c>
      <c r="G51" s="45">
        <v>445.86</v>
      </c>
      <c r="H51" s="45"/>
      <c r="I51" s="45">
        <v>445.86</v>
      </c>
      <c r="J51" s="45"/>
      <c r="K51" s="36"/>
      <c r="L51" s="36"/>
      <c r="M51" s="36"/>
      <c r="N51" s="37">
        <v>1</v>
      </c>
      <c r="O51" s="58"/>
      <c r="P51" s="36">
        <f t="shared" si="4"/>
        <v>0.0363</v>
      </c>
      <c r="Q51" s="36">
        <v>0.002</v>
      </c>
      <c r="R51" s="36">
        <v>0.0343</v>
      </c>
      <c r="S51" s="36">
        <f t="shared" si="5"/>
        <v>0.1707</v>
      </c>
      <c r="T51" s="36">
        <v>0.0076</v>
      </c>
      <c r="U51" s="36">
        <v>0.1631</v>
      </c>
      <c r="V51" s="36"/>
      <c r="W51" s="36"/>
      <c r="X51" s="36" t="s">
        <v>182</v>
      </c>
      <c r="Y51" s="85" t="s">
        <v>184</v>
      </c>
      <c r="Z51" s="36"/>
      <c r="AA51" s="87"/>
      <c r="XEU51" s="14"/>
      <c r="XEV51" s="14"/>
      <c r="XEW51" s="14"/>
      <c r="XEX51" s="93"/>
      <c r="XEY51" s="93"/>
      <c r="XEZ51" s="93"/>
      <c r="XFA51" s="93"/>
      <c r="XFB51" s="93"/>
      <c r="XFC51" s="93"/>
    </row>
    <row r="52" s="6" customFormat="1" ht="45" customHeight="1" spans="1:16383">
      <c r="A52" s="56"/>
      <c r="B52" s="36"/>
      <c r="C52" s="36"/>
      <c r="D52" s="36"/>
      <c r="E52" s="33" t="s">
        <v>178</v>
      </c>
      <c r="F52" s="33" t="s">
        <v>207</v>
      </c>
      <c r="G52" s="45">
        <v>210.72</v>
      </c>
      <c r="H52" s="45"/>
      <c r="I52" s="45">
        <v>210.72</v>
      </c>
      <c r="J52" s="45"/>
      <c r="K52" s="36"/>
      <c r="L52" s="36"/>
      <c r="M52" s="36"/>
      <c r="N52" s="37">
        <v>1</v>
      </c>
      <c r="O52" s="58"/>
      <c r="P52" s="36">
        <f t="shared" si="4"/>
        <v>0.0454</v>
      </c>
      <c r="Q52" s="36">
        <v>0.0191</v>
      </c>
      <c r="R52" s="36">
        <v>0.0263</v>
      </c>
      <c r="S52" s="36"/>
      <c r="T52" s="36">
        <v>0.0751</v>
      </c>
      <c r="U52" s="36">
        <v>0.0962</v>
      </c>
      <c r="V52" s="36"/>
      <c r="W52" s="36"/>
      <c r="X52" s="36" t="s">
        <v>178</v>
      </c>
      <c r="Y52" s="85" t="s">
        <v>180</v>
      </c>
      <c r="Z52" s="36"/>
      <c r="AA52" s="87"/>
      <c r="XEU52" s="14"/>
      <c r="XEV52" s="14"/>
      <c r="XEW52" s="14"/>
      <c r="XEX52" s="93"/>
      <c r="XEY52" s="93"/>
      <c r="XEZ52" s="93"/>
      <c r="XFA52" s="93"/>
      <c r="XFB52" s="93"/>
      <c r="XFC52" s="93"/>
    </row>
    <row r="53" s="6" customFormat="1" ht="45" customHeight="1" spans="1:16383">
      <c r="A53" s="57"/>
      <c r="B53" s="24" t="s">
        <v>208</v>
      </c>
      <c r="C53" s="24"/>
      <c r="D53" s="24"/>
      <c r="E53" s="24"/>
      <c r="F53" s="33"/>
      <c r="G53" s="58">
        <v>166</v>
      </c>
      <c r="H53" s="38"/>
      <c r="I53" s="37">
        <v>166</v>
      </c>
      <c r="J53" s="45"/>
      <c r="K53" s="36"/>
      <c r="L53" s="36"/>
      <c r="M53" s="36"/>
      <c r="N53" s="37"/>
      <c r="O53" s="58"/>
      <c r="P53" s="36"/>
      <c r="Q53" s="36"/>
      <c r="R53" s="36"/>
      <c r="S53" s="36"/>
      <c r="T53" s="36"/>
      <c r="U53" s="36"/>
      <c r="V53" s="36"/>
      <c r="W53" s="36"/>
      <c r="X53" s="36"/>
      <c r="Y53" s="85"/>
      <c r="Z53" s="36"/>
      <c r="AA53" s="87"/>
      <c r="XEU53" s="14"/>
      <c r="XEV53" s="14"/>
      <c r="XEW53" s="14"/>
      <c r="XEX53" s="93"/>
      <c r="XEY53" s="93"/>
      <c r="XEZ53" s="93"/>
      <c r="XFA53" s="93"/>
      <c r="XFB53" s="93"/>
      <c r="XFC53" s="93"/>
    </row>
    <row r="54" s="6" customFormat="1" ht="45" customHeight="1" spans="1:16383">
      <c r="A54" s="57"/>
      <c r="B54" s="42" t="s">
        <v>209</v>
      </c>
      <c r="C54" s="36" t="s">
        <v>110</v>
      </c>
      <c r="D54" s="36" t="s">
        <v>111</v>
      </c>
      <c r="E54" s="36" t="s">
        <v>210</v>
      </c>
      <c r="F54" s="33" t="s">
        <v>211</v>
      </c>
      <c r="G54" s="58">
        <v>166</v>
      </c>
      <c r="H54" s="38"/>
      <c r="I54" s="37">
        <v>166</v>
      </c>
      <c r="J54" s="45"/>
      <c r="K54" s="36"/>
      <c r="L54" s="36" t="s">
        <v>114</v>
      </c>
      <c r="M54" s="33" t="s">
        <v>212</v>
      </c>
      <c r="N54" s="37"/>
      <c r="O54" s="37">
        <v>1</v>
      </c>
      <c r="P54" s="36">
        <f>Q54+R54</f>
        <v>0.1235</v>
      </c>
      <c r="Q54" s="76">
        <v>0.0023</v>
      </c>
      <c r="R54" s="76">
        <v>0.1212</v>
      </c>
      <c r="S54" s="44">
        <f>T54+U54</f>
        <v>0.4849</v>
      </c>
      <c r="T54" s="76">
        <v>0.0081</v>
      </c>
      <c r="U54" s="76">
        <v>0.4768</v>
      </c>
      <c r="V54" s="36"/>
      <c r="W54" s="36"/>
      <c r="X54" s="36" t="s">
        <v>213</v>
      </c>
      <c r="Y54" s="85" t="s">
        <v>214</v>
      </c>
      <c r="Z54" s="36" t="s">
        <v>120</v>
      </c>
      <c r="AA54" s="87"/>
      <c r="XEU54" s="14"/>
      <c r="XEV54" s="14"/>
      <c r="XEW54" s="14"/>
      <c r="XEX54" s="93"/>
      <c r="XEY54" s="93"/>
      <c r="XEZ54" s="93"/>
      <c r="XFA54" s="93"/>
      <c r="XFB54" s="93"/>
      <c r="XFC54" s="93"/>
    </row>
    <row r="55" s="6" customFormat="1" ht="44" customHeight="1" spans="1:16383">
      <c r="A55" s="57"/>
      <c r="B55" s="42" t="s">
        <v>215</v>
      </c>
      <c r="C55" s="42"/>
      <c r="D55" s="42"/>
      <c r="E55" s="42"/>
      <c r="F55" s="33"/>
      <c r="G55" s="34">
        <f>SUM(G56+G57)</f>
        <v>200</v>
      </c>
      <c r="H55" s="34"/>
      <c r="I55" s="34">
        <f>I56+I57</f>
        <v>200</v>
      </c>
      <c r="J55" s="45"/>
      <c r="K55" s="36"/>
      <c r="L55" s="36"/>
      <c r="M55" s="33"/>
      <c r="N55" s="37"/>
      <c r="O55" s="37"/>
      <c r="P55" s="36"/>
      <c r="Q55" s="76"/>
      <c r="R55" s="76"/>
      <c r="S55" s="44"/>
      <c r="T55" s="76"/>
      <c r="U55" s="76"/>
      <c r="V55" s="36"/>
      <c r="W55" s="36"/>
      <c r="X55" s="36"/>
      <c r="Y55" s="85"/>
      <c r="Z55" s="36"/>
      <c r="AA55" s="87"/>
      <c r="XEU55" s="14"/>
      <c r="XEV55" s="14"/>
      <c r="XEW55" s="14"/>
      <c r="XEX55" s="93"/>
      <c r="XEY55" s="93"/>
      <c r="XEZ55" s="93"/>
      <c r="XFA55" s="93"/>
      <c r="XFB55" s="93"/>
      <c r="XFC55" s="93"/>
    </row>
    <row r="56" s="6" customFormat="1" ht="209" customHeight="1" spans="1:16383">
      <c r="A56" s="57"/>
      <c r="B56" s="25" t="s">
        <v>216</v>
      </c>
      <c r="C56" s="13" t="s">
        <v>123</v>
      </c>
      <c r="D56" s="13" t="s">
        <v>217</v>
      </c>
      <c r="E56" s="36" t="s">
        <v>218</v>
      </c>
      <c r="F56" s="33" t="s">
        <v>219</v>
      </c>
      <c r="G56" s="34">
        <f>SUM(H56:K56)</f>
        <v>120</v>
      </c>
      <c r="H56" s="34"/>
      <c r="I56" s="34">
        <v>120</v>
      </c>
      <c r="J56" s="45"/>
      <c r="K56" s="36"/>
      <c r="L56" s="36" t="s">
        <v>114</v>
      </c>
      <c r="M56" s="36" t="s">
        <v>220</v>
      </c>
      <c r="N56" s="34"/>
      <c r="O56" s="34">
        <v>15</v>
      </c>
      <c r="P56" s="13">
        <f>Q56+R56</f>
        <v>0.7225</v>
      </c>
      <c r="Q56" s="13">
        <v>0.0425</v>
      </c>
      <c r="R56" s="13">
        <v>0.68</v>
      </c>
      <c r="S56" s="13">
        <f>T56+U56</f>
        <v>2.8275</v>
      </c>
      <c r="T56" s="13">
        <v>0.1321</v>
      </c>
      <c r="U56" s="13">
        <v>2.6954</v>
      </c>
      <c r="V56" s="36"/>
      <c r="W56" s="36"/>
      <c r="X56" s="13" t="s">
        <v>116</v>
      </c>
      <c r="Y56" s="81" t="s">
        <v>117</v>
      </c>
      <c r="Z56" s="13" t="s">
        <v>120</v>
      </c>
      <c r="AA56" s="90" t="s">
        <v>221</v>
      </c>
      <c r="XEU56" s="14"/>
      <c r="XEV56" s="14"/>
      <c r="XEW56" s="14"/>
      <c r="XEX56" s="93"/>
      <c r="XEY56" s="93"/>
      <c r="XEZ56" s="93"/>
      <c r="XFA56" s="93"/>
      <c r="XFB56" s="93"/>
      <c r="XFC56" s="93"/>
    </row>
    <row r="57" s="6" customFormat="1" ht="267" customHeight="1" spans="1:16383">
      <c r="A57" s="56"/>
      <c r="B57" s="36" t="s">
        <v>222</v>
      </c>
      <c r="C57" s="36" t="s">
        <v>110</v>
      </c>
      <c r="D57" s="36" t="s">
        <v>111</v>
      </c>
      <c r="E57" s="13"/>
      <c r="F57" s="33" t="s">
        <v>223</v>
      </c>
      <c r="G57" s="37">
        <v>80</v>
      </c>
      <c r="H57" s="34"/>
      <c r="I57" s="34">
        <v>80</v>
      </c>
      <c r="J57" s="45"/>
      <c r="K57" s="36"/>
      <c r="L57" s="36"/>
      <c r="M57" s="33" t="s">
        <v>224</v>
      </c>
      <c r="N57" s="34"/>
      <c r="O57" s="34">
        <v>15</v>
      </c>
      <c r="P57" s="13">
        <v>0.0056</v>
      </c>
      <c r="Q57" s="13"/>
      <c r="R57" s="13">
        <v>0.0056</v>
      </c>
      <c r="S57" s="13">
        <v>0.0123</v>
      </c>
      <c r="T57" s="13">
        <v>0.0123</v>
      </c>
      <c r="U57" s="13">
        <v>0.1026</v>
      </c>
      <c r="V57" s="36"/>
      <c r="W57" s="36"/>
      <c r="X57" s="13" t="s">
        <v>225</v>
      </c>
      <c r="Y57" s="81"/>
      <c r="Z57" s="13" t="s">
        <v>120</v>
      </c>
      <c r="AA57" s="91"/>
      <c r="XEU57" s="14"/>
      <c r="XEV57" s="14"/>
      <c r="XEW57" s="14"/>
      <c r="XEX57" s="93"/>
      <c r="XEY57" s="93"/>
      <c r="XEZ57" s="93"/>
      <c r="XFA57" s="93"/>
      <c r="XFB57" s="93"/>
      <c r="XFC57" s="93"/>
    </row>
    <row r="58" s="6" customFormat="1" ht="38" customHeight="1" spans="1:16383">
      <c r="A58" s="56"/>
      <c r="B58" s="27" t="s">
        <v>226</v>
      </c>
      <c r="C58" s="27"/>
      <c r="D58" s="27"/>
      <c r="E58" s="27"/>
      <c r="F58" s="42"/>
      <c r="G58" s="29">
        <f>G59</f>
        <v>160</v>
      </c>
      <c r="H58" s="29"/>
      <c r="I58" s="29">
        <f>I59</f>
        <v>160</v>
      </c>
      <c r="J58" s="21"/>
      <c r="K58" s="29"/>
      <c r="L58" s="74"/>
      <c r="M58" s="74"/>
      <c r="N58" s="29"/>
      <c r="O58" s="29"/>
      <c r="P58" s="20"/>
      <c r="Q58" s="20"/>
      <c r="R58" s="20"/>
      <c r="S58" s="20"/>
      <c r="T58" s="20"/>
      <c r="U58" s="20"/>
      <c r="V58" s="74"/>
      <c r="W58" s="74"/>
      <c r="X58" s="20"/>
      <c r="Y58" s="79"/>
      <c r="Z58" s="20"/>
      <c r="AA58" s="92"/>
      <c r="XEU58" s="3"/>
      <c r="XEV58" s="3"/>
      <c r="XEW58" s="3"/>
      <c r="XEX58" s="94"/>
      <c r="XEY58" s="94"/>
      <c r="XEZ58" s="94"/>
      <c r="XFA58" s="94"/>
      <c r="XFB58" s="94"/>
      <c r="XFC58" s="94"/>
    </row>
    <row r="59" s="6" customFormat="1" ht="35" customHeight="1" spans="1:16383">
      <c r="A59" s="56"/>
      <c r="B59" s="24" t="s">
        <v>106</v>
      </c>
      <c r="C59" s="24"/>
      <c r="D59" s="24"/>
      <c r="E59" s="24"/>
      <c r="F59" s="42"/>
      <c r="G59" s="29">
        <f>G60+G62</f>
        <v>160</v>
      </c>
      <c r="H59" s="29"/>
      <c r="I59" s="29">
        <f>I60+I62</f>
        <v>160</v>
      </c>
      <c r="J59" s="21"/>
      <c r="K59" s="29"/>
      <c r="L59" s="74"/>
      <c r="M59" s="74"/>
      <c r="N59" s="29"/>
      <c r="O59" s="29"/>
      <c r="P59" s="20"/>
      <c r="Q59" s="20"/>
      <c r="R59" s="20"/>
      <c r="S59" s="20"/>
      <c r="T59" s="20"/>
      <c r="U59" s="20"/>
      <c r="V59" s="74"/>
      <c r="W59" s="74"/>
      <c r="X59" s="20"/>
      <c r="Y59" s="79"/>
      <c r="Z59" s="20"/>
      <c r="AA59" s="92"/>
      <c r="XEU59" s="3"/>
      <c r="XEV59" s="3"/>
      <c r="XEW59" s="3"/>
      <c r="XEX59" s="94"/>
      <c r="XEY59" s="94"/>
      <c r="XEZ59" s="94"/>
      <c r="XFA59" s="94"/>
      <c r="XFB59" s="94"/>
      <c r="XFC59" s="94"/>
    </row>
    <row r="60" s="6" customFormat="1" ht="66" customHeight="1" spans="1:16383">
      <c r="A60" s="56"/>
      <c r="B60" s="24" t="s">
        <v>227</v>
      </c>
      <c r="C60" s="24"/>
      <c r="D60" s="24"/>
      <c r="E60" s="24"/>
      <c r="F60" s="42"/>
      <c r="G60" s="58">
        <v>60</v>
      </c>
      <c r="H60" s="29"/>
      <c r="I60" s="29">
        <v>60</v>
      </c>
      <c r="J60" s="61"/>
      <c r="K60" s="74"/>
      <c r="L60" s="74"/>
      <c r="M60" s="74"/>
      <c r="N60" s="29"/>
      <c r="O60" s="29"/>
      <c r="P60" s="20"/>
      <c r="Q60" s="20"/>
      <c r="R60" s="20"/>
      <c r="S60" s="20"/>
      <c r="T60" s="20"/>
      <c r="U60" s="20"/>
      <c r="V60" s="74"/>
      <c r="W60" s="74"/>
      <c r="X60" s="20"/>
      <c r="Y60" s="79"/>
      <c r="Z60" s="20"/>
      <c r="AA60" s="92"/>
      <c r="XEU60" s="3"/>
      <c r="XEV60" s="3"/>
      <c r="XEW60" s="3"/>
      <c r="XEX60" s="94"/>
      <c r="XEY60" s="94"/>
      <c r="XEZ60" s="94"/>
      <c r="XFA60" s="94"/>
      <c r="XFB60" s="94"/>
      <c r="XFC60" s="94"/>
    </row>
    <row r="61" s="6" customFormat="1" ht="104" customHeight="1" spans="1:16383">
      <c r="A61" s="56"/>
      <c r="B61" s="36" t="s">
        <v>228</v>
      </c>
      <c r="C61" s="33" t="s">
        <v>110</v>
      </c>
      <c r="D61" s="36" t="s">
        <v>111</v>
      </c>
      <c r="E61" s="13"/>
      <c r="F61" s="33" t="s">
        <v>229</v>
      </c>
      <c r="G61" s="37">
        <v>60</v>
      </c>
      <c r="H61" s="34"/>
      <c r="I61" s="34">
        <v>60</v>
      </c>
      <c r="J61" s="45"/>
      <c r="K61" s="36"/>
      <c r="L61" s="36" t="s">
        <v>114</v>
      </c>
      <c r="M61" s="33" t="s">
        <v>230</v>
      </c>
      <c r="N61" s="34"/>
      <c r="O61" s="34">
        <v>15</v>
      </c>
      <c r="P61" s="13">
        <f>Q61+R61</f>
        <v>0.1996</v>
      </c>
      <c r="Q61" s="13">
        <v>0.0138</v>
      </c>
      <c r="R61" s="13">
        <v>0.1858</v>
      </c>
      <c r="S61" s="13">
        <f>T61+U61</f>
        <v>0.7796</v>
      </c>
      <c r="T61" s="13">
        <v>0.0831</v>
      </c>
      <c r="U61" s="13">
        <v>0.6965</v>
      </c>
      <c r="V61" s="36"/>
      <c r="W61" s="36"/>
      <c r="X61" s="13" t="s">
        <v>116</v>
      </c>
      <c r="Y61" s="81" t="s">
        <v>117</v>
      </c>
      <c r="Z61" s="13" t="s">
        <v>120</v>
      </c>
      <c r="AA61" s="90"/>
      <c r="XEU61" s="14"/>
      <c r="XEV61" s="14"/>
      <c r="XEW61" s="14"/>
      <c r="XEX61" s="93"/>
      <c r="XEY61" s="93"/>
      <c r="XEZ61" s="93"/>
      <c r="XFA61" s="93"/>
      <c r="XFB61" s="93"/>
      <c r="XFC61" s="93"/>
    </row>
    <row r="62" s="6" customFormat="1" ht="47" customHeight="1" spans="1:16383">
      <c r="A62" s="56"/>
      <c r="B62" s="51" t="s">
        <v>231</v>
      </c>
      <c r="C62" s="51"/>
      <c r="D62" s="51"/>
      <c r="E62" s="51"/>
      <c r="F62" s="42"/>
      <c r="G62" s="58">
        <v>100</v>
      </c>
      <c r="H62" s="29"/>
      <c r="I62" s="29">
        <v>100</v>
      </c>
      <c r="J62" s="61"/>
      <c r="K62" s="74"/>
      <c r="L62" s="74"/>
      <c r="M62" s="42"/>
      <c r="N62" s="29"/>
      <c r="O62" s="29"/>
      <c r="P62" s="20"/>
      <c r="Q62" s="20"/>
      <c r="R62" s="20"/>
      <c r="S62" s="20"/>
      <c r="T62" s="20"/>
      <c r="U62" s="20"/>
      <c r="V62" s="74"/>
      <c r="W62" s="74"/>
      <c r="X62" s="20"/>
      <c r="Y62" s="79"/>
      <c r="Z62" s="20"/>
      <c r="AA62" s="92"/>
      <c r="XEU62" s="3"/>
      <c r="XEV62" s="3"/>
      <c r="XEW62" s="3"/>
      <c r="XEX62" s="94"/>
      <c r="XEY62" s="94"/>
      <c r="XEZ62" s="94"/>
      <c r="XFA62" s="94"/>
      <c r="XFB62" s="94"/>
      <c r="XFC62" s="94"/>
    </row>
    <row r="63" s="6" customFormat="1" ht="207" customHeight="1" spans="1:16383">
      <c r="A63" s="57"/>
      <c r="B63" s="25" t="s">
        <v>232</v>
      </c>
      <c r="C63" s="33" t="s">
        <v>110</v>
      </c>
      <c r="D63" s="36" t="s">
        <v>111</v>
      </c>
      <c r="E63" s="13" t="s">
        <v>233</v>
      </c>
      <c r="F63" s="33" t="s">
        <v>234</v>
      </c>
      <c r="G63" s="37">
        <v>100</v>
      </c>
      <c r="H63" s="34"/>
      <c r="I63" s="34">
        <v>100</v>
      </c>
      <c r="J63" s="45"/>
      <c r="K63" s="36"/>
      <c r="L63" s="36" t="s">
        <v>114</v>
      </c>
      <c r="M63" s="33" t="s">
        <v>230</v>
      </c>
      <c r="N63" s="37">
        <v>6</v>
      </c>
      <c r="O63" s="34"/>
      <c r="P63" s="13">
        <v>0.194</v>
      </c>
      <c r="Q63" s="13">
        <v>0.0138</v>
      </c>
      <c r="R63" s="13">
        <v>0.1802</v>
      </c>
      <c r="S63" s="13">
        <v>0.6647</v>
      </c>
      <c r="T63" s="13">
        <v>0.0708</v>
      </c>
      <c r="U63" s="13">
        <v>0.5939</v>
      </c>
      <c r="V63" s="36"/>
      <c r="W63" s="36"/>
      <c r="X63" s="13" t="s">
        <v>116</v>
      </c>
      <c r="Y63" s="81" t="s">
        <v>117</v>
      </c>
      <c r="Z63" s="13" t="s">
        <v>120</v>
      </c>
      <c r="AA63" s="90"/>
      <c r="XEU63" s="14"/>
      <c r="XEV63" s="14"/>
      <c r="XEW63" s="14"/>
      <c r="XEX63" s="93"/>
      <c r="XEY63" s="93"/>
      <c r="XEZ63" s="93"/>
      <c r="XFA63" s="93"/>
      <c r="XFB63" s="93"/>
      <c r="XFC63" s="93"/>
    </row>
    <row r="64" s="6" customFormat="1" ht="45" customHeight="1" spans="1:16383">
      <c r="A64" s="59" t="s">
        <v>47</v>
      </c>
      <c r="B64" s="60" t="s">
        <v>235</v>
      </c>
      <c r="C64" s="60"/>
      <c r="D64" s="60"/>
      <c r="E64" s="60"/>
      <c r="F64" s="42"/>
      <c r="G64" s="61">
        <f>G65+G69+G72+G77</f>
        <v>1327.88</v>
      </c>
      <c r="H64" s="61"/>
      <c r="I64" s="61">
        <f>I65+I69+I72+I77</f>
        <v>1327.88</v>
      </c>
      <c r="J64" s="61"/>
      <c r="K64" s="74"/>
      <c r="L64" s="74"/>
      <c r="M64" s="42"/>
      <c r="N64" s="58"/>
      <c r="O64" s="29"/>
      <c r="P64" s="20"/>
      <c r="Q64" s="20"/>
      <c r="R64" s="20"/>
      <c r="S64" s="20"/>
      <c r="T64" s="20"/>
      <c r="U64" s="20"/>
      <c r="V64" s="74"/>
      <c r="W64" s="74"/>
      <c r="X64" s="20"/>
      <c r="Y64" s="79"/>
      <c r="Z64" s="20"/>
      <c r="AA64" s="92"/>
      <c r="XEU64" s="3"/>
      <c r="XEV64" s="3"/>
      <c r="XEW64" s="3"/>
      <c r="XEX64" s="94"/>
      <c r="XEY64" s="94"/>
      <c r="XEZ64" s="94"/>
      <c r="XFA64" s="94"/>
      <c r="XFB64" s="94"/>
      <c r="XFC64" s="94"/>
    </row>
    <row r="65" s="6" customFormat="1" ht="41" customHeight="1" spans="1:16383">
      <c r="A65" s="57"/>
      <c r="B65" s="51" t="s">
        <v>236</v>
      </c>
      <c r="C65" s="51"/>
      <c r="D65" s="51"/>
      <c r="E65" s="51"/>
      <c r="F65" s="42"/>
      <c r="G65" s="21">
        <f>G66</f>
        <v>742.88</v>
      </c>
      <c r="H65" s="21"/>
      <c r="I65" s="21">
        <f>I66</f>
        <v>742.88</v>
      </c>
      <c r="J65" s="61"/>
      <c r="K65" s="74"/>
      <c r="L65" s="74"/>
      <c r="M65" s="42"/>
      <c r="N65" s="58"/>
      <c r="O65" s="29"/>
      <c r="P65" s="20"/>
      <c r="Q65" s="20"/>
      <c r="R65" s="20"/>
      <c r="S65" s="20"/>
      <c r="T65" s="20"/>
      <c r="U65" s="20"/>
      <c r="V65" s="74"/>
      <c r="W65" s="74"/>
      <c r="X65" s="20"/>
      <c r="Y65" s="79"/>
      <c r="Z65" s="20"/>
      <c r="AA65" s="92"/>
      <c r="XEU65" s="3"/>
      <c r="XEV65" s="3"/>
      <c r="XEW65" s="3"/>
      <c r="XEX65" s="94"/>
      <c r="XEY65" s="94"/>
      <c r="XEZ65" s="94"/>
      <c r="XFA65" s="94"/>
      <c r="XFB65" s="94"/>
      <c r="XFC65" s="94"/>
    </row>
    <row r="66" s="3" customFormat="1" ht="39" customHeight="1" spans="1:27">
      <c r="A66" s="23"/>
      <c r="B66" s="51" t="s">
        <v>237</v>
      </c>
      <c r="C66" s="51"/>
      <c r="D66" s="51"/>
      <c r="E66" s="51"/>
      <c r="F66" s="31"/>
      <c r="G66" s="21">
        <f>G67+G68</f>
        <v>742.88</v>
      </c>
      <c r="H66" s="21"/>
      <c r="I66" s="21">
        <f>I67+I68</f>
        <v>742.88</v>
      </c>
      <c r="J66" s="21"/>
      <c r="K66" s="20"/>
      <c r="L66" s="20"/>
      <c r="M66" s="68"/>
      <c r="N66" s="34">
        <f>SUM(N67:N76)</f>
        <v>62</v>
      </c>
      <c r="O66" s="34">
        <f>SUM(O67:O76)</f>
        <v>370</v>
      </c>
      <c r="P66" s="34"/>
      <c r="Q66" s="34">
        <f>SUM(Q67:Q76)</f>
        <v>0.7053</v>
      </c>
      <c r="R66" s="34">
        <f>SUM(R67:R76)</f>
        <v>4.1904</v>
      </c>
      <c r="S66" s="34"/>
      <c r="T66" s="34">
        <f>SUM(T67:T76)</f>
        <v>2.4375</v>
      </c>
      <c r="U66" s="34">
        <f>SUM(U67:U76)</f>
        <v>16.8116</v>
      </c>
      <c r="V66" s="13"/>
      <c r="W66" s="13"/>
      <c r="X66" s="13"/>
      <c r="Y66" s="81"/>
      <c r="Z66" s="13"/>
      <c r="AA66" s="80"/>
    </row>
    <row r="67" s="3" customFormat="1" ht="67" customHeight="1" spans="1:27">
      <c r="A67" s="23"/>
      <c r="B67" s="36" t="s">
        <v>238</v>
      </c>
      <c r="C67" s="36" t="s">
        <v>123</v>
      </c>
      <c r="D67" s="36" t="s">
        <v>111</v>
      </c>
      <c r="E67" s="36" t="s">
        <v>124</v>
      </c>
      <c r="F67" s="33" t="s">
        <v>239</v>
      </c>
      <c r="G67" s="45">
        <v>657.88</v>
      </c>
      <c r="H67" s="95"/>
      <c r="I67" s="45">
        <v>657.88</v>
      </c>
      <c r="J67" s="21"/>
      <c r="K67" s="20"/>
      <c r="L67" s="101" t="s">
        <v>114</v>
      </c>
      <c r="M67" s="33" t="s">
        <v>240</v>
      </c>
      <c r="N67" s="37">
        <v>19</v>
      </c>
      <c r="O67" s="37">
        <v>153</v>
      </c>
      <c r="P67" s="71">
        <f t="shared" ref="P67:P71" si="6">Q67+R67</f>
        <v>0.8294</v>
      </c>
      <c r="Q67" s="71">
        <v>0.1677</v>
      </c>
      <c r="R67" s="71">
        <v>0.6617</v>
      </c>
      <c r="S67" s="76">
        <f t="shared" ref="S67:S71" si="7">T67+U67</f>
        <v>3.3235</v>
      </c>
      <c r="T67" s="76">
        <v>0.6419</v>
      </c>
      <c r="U67" s="76">
        <v>2.6816</v>
      </c>
      <c r="V67" s="36" t="s">
        <v>241</v>
      </c>
      <c r="W67" s="76" t="s">
        <v>242</v>
      </c>
      <c r="X67" s="36" t="s">
        <v>243</v>
      </c>
      <c r="Y67" s="81" t="s">
        <v>244</v>
      </c>
      <c r="Z67" s="13" t="s">
        <v>120</v>
      </c>
      <c r="AA67" s="80"/>
    </row>
    <row r="68" s="3" customFormat="1" ht="209" customHeight="1" spans="1:27">
      <c r="A68" s="23"/>
      <c r="B68" s="36" t="s">
        <v>245</v>
      </c>
      <c r="C68" s="36" t="s">
        <v>123</v>
      </c>
      <c r="D68" s="36" t="s">
        <v>111</v>
      </c>
      <c r="E68" s="33" t="s">
        <v>246</v>
      </c>
      <c r="F68" s="96" t="s">
        <v>247</v>
      </c>
      <c r="G68" s="37">
        <v>85</v>
      </c>
      <c r="H68" s="37"/>
      <c r="I68" s="37">
        <v>85</v>
      </c>
      <c r="J68" s="21"/>
      <c r="K68" s="20"/>
      <c r="L68" s="102"/>
      <c r="M68" s="36" t="s">
        <v>248</v>
      </c>
      <c r="N68" s="37">
        <v>19</v>
      </c>
      <c r="O68" s="37">
        <v>43</v>
      </c>
      <c r="P68" s="71">
        <f t="shared" si="6"/>
        <v>3.1965</v>
      </c>
      <c r="Q68" s="76">
        <v>0.3665</v>
      </c>
      <c r="R68" s="76">
        <v>2.83</v>
      </c>
      <c r="S68" s="36">
        <f t="shared" si="7"/>
        <v>12.4645</v>
      </c>
      <c r="T68" s="76">
        <v>1.1445</v>
      </c>
      <c r="U68" s="76">
        <v>11.32</v>
      </c>
      <c r="V68" s="36" t="s">
        <v>241</v>
      </c>
      <c r="W68" s="76" t="s">
        <v>242</v>
      </c>
      <c r="X68" s="36" t="s">
        <v>249</v>
      </c>
      <c r="Y68" s="81" t="s">
        <v>250</v>
      </c>
      <c r="Z68" s="13"/>
      <c r="AA68" s="80"/>
    </row>
    <row r="69" s="5" customFormat="1" ht="45" customHeight="1" spans="1:27">
      <c r="A69" s="35"/>
      <c r="B69" s="74" t="s">
        <v>251</v>
      </c>
      <c r="C69" s="74"/>
      <c r="D69" s="74"/>
      <c r="E69" s="74"/>
      <c r="F69" s="97"/>
      <c r="G69" s="58">
        <f>G70+G71</f>
        <v>340</v>
      </c>
      <c r="H69" s="58"/>
      <c r="I69" s="58">
        <f>I70+I71</f>
        <v>340</v>
      </c>
      <c r="J69" s="61"/>
      <c r="K69" s="74"/>
      <c r="L69" s="74"/>
      <c r="M69" s="74"/>
      <c r="N69" s="58"/>
      <c r="O69" s="58"/>
      <c r="P69" s="103"/>
      <c r="Q69" s="104"/>
      <c r="R69" s="104"/>
      <c r="S69" s="74"/>
      <c r="T69" s="104"/>
      <c r="U69" s="104"/>
      <c r="V69" s="74"/>
      <c r="W69" s="104"/>
      <c r="X69" s="74"/>
      <c r="Y69" s="35"/>
      <c r="Z69" s="51"/>
      <c r="AA69" s="84"/>
    </row>
    <row r="70" s="5" customFormat="1" ht="196" customHeight="1" spans="1:27">
      <c r="A70" s="35"/>
      <c r="B70" s="36" t="s">
        <v>252</v>
      </c>
      <c r="C70" s="36" t="s">
        <v>110</v>
      </c>
      <c r="D70" s="36" t="s">
        <v>111</v>
      </c>
      <c r="E70" s="36" t="s">
        <v>253</v>
      </c>
      <c r="F70" s="33" t="s">
        <v>254</v>
      </c>
      <c r="G70" s="37">
        <v>60</v>
      </c>
      <c r="H70" s="98"/>
      <c r="I70" s="37">
        <v>60</v>
      </c>
      <c r="J70" s="95"/>
      <c r="K70" s="104"/>
      <c r="L70" s="36" t="s">
        <v>65</v>
      </c>
      <c r="M70" s="33" t="s">
        <v>255</v>
      </c>
      <c r="N70" s="37"/>
      <c r="O70" s="37">
        <v>2</v>
      </c>
      <c r="P70" s="71">
        <f t="shared" si="6"/>
        <v>0.0288</v>
      </c>
      <c r="Q70" s="76">
        <v>0.0012</v>
      </c>
      <c r="R70" s="76">
        <v>0.0276</v>
      </c>
      <c r="S70" s="36">
        <f t="shared" si="7"/>
        <v>0.1183</v>
      </c>
      <c r="T70" s="76">
        <v>0.0022</v>
      </c>
      <c r="U70" s="76">
        <v>0.1161</v>
      </c>
      <c r="V70" s="36" t="s">
        <v>116</v>
      </c>
      <c r="W70" s="76" t="s">
        <v>117</v>
      </c>
      <c r="X70" s="36" t="s">
        <v>256</v>
      </c>
      <c r="Y70" s="32" t="s">
        <v>257</v>
      </c>
      <c r="Z70" s="44" t="s">
        <v>258</v>
      </c>
      <c r="AA70" s="84"/>
    </row>
    <row r="71" s="5" customFormat="1" ht="119" customHeight="1" spans="1:27">
      <c r="A71" s="35"/>
      <c r="B71" s="36" t="s">
        <v>259</v>
      </c>
      <c r="C71" s="36" t="s">
        <v>110</v>
      </c>
      <c r="D71" s="36" t="s">
        <v>111</v>
      </c>
      <c r="E71" s="36" t="s">
        <v>225</v>
      </c>
      <c r="F71" s="33" t="s">
        <v>260</v>
      </c>
      <c r="G71" s="36">
        <v>280</v>
      </c>
      <c r="H71" s="98"/>
      <c r="I71" s="37">
        <v>280</v>
      </c>
      <c r="J71" s="95"/>
      <c r="K71" s="104"/>
      <c r="L71" s="36" t="s">
        <v>114</v>
      </c>
      <c r="M71" s="33" t="s">
        <v>261</v>
      </c>
      <c r="N71" s="71">
        <v>19</v>
      </c>
      <c r="O71" s="71">
        <v>153</v>
      </c>
      <c r="P71" s="71">
        <f t="shared" si="6"/>
        <v>0.8294</v>
      </c>
      <c r="Q71" s="71">
        <v>0.1677</v>
      </c>
      <c r="R71" s="71">
        <v>0.6617</v>
      </c>
      <c r="S71" s="76">
        <f t="shared" si="7"/>
        <v>3.3235</v>
      </c>
      <c r="T71" s="76">
        <v>0.6419</v>
      </c>
      <c r="U71" s="76">
        <v>2.6816</v>
      </c>
      <c r="V71" s="105" t="s">
        <v>262</v>
      </c>
      <c r="W71" s="105" t="s">
        <v>150</v>
      </c>
      <c r="X71" s="36" t="s">
        <v>225</v>
      </c>
      <c r="Y71" s="32" t="s">
        <v>263</v>
      </c>
      <c r="Z71" s="44" t="s">
        <v>120</v>
      </c>
      <c r="AA71" s="84"/>
    </row>
    <row r="72" s="5" customFormat="1" ht="44" customHeight="1" spans="1:27">
      <c r="A72" s="35"/>
      <c r="B72" s="74" t="s">
        <v>264</v>
      </c>
      <c r="C72" s="74"/>
      <c r="D72" s="74"/>
      <c r="E72" s="74"/>
      <c r="F72" s="42"/>
      <c r="G72" s="58">
        <v>45</v>
      </c>
      <c r="H72" s="58"/>
      <c r="I72" s="58">
        <v>45</v>
      </c>
      <c r="J72" s="61"/>
      <c r="K72" s="58"/>
      <c r="L72" s="74"/>
      <c r="M72" s="42"/>
      <c r="N72" s="58"/>
      <c r="O72" s="58"/>
      <c r="P72" s="103"/>
      <c r="Q72" s="104"/>
      <c r="R72" s="104"/>
      <c r="S72" s="74"/>
      <c r="T72" s="104"/>
      <c r="U72" s="104"/>
      <c r="V72" s="74"/>
      <c r="W72" s="104"/>
      <c r="X72" s="74"/>
      <c r="Y72" s="23"/>
      <c r="Z72" s="51"/>
      <c r="AA72" s="84"/>
    </row>
    <row r="73" s="7" customFormat="1" ht="74" customHeight="1" spans="1:27">
      <c r="A73" s="35"/>
      <c r="B73" s="36" t="s">
        <v>265</v>
      </c>
      <c r="C73" s="36" t="s">
        <v>266</v>
      </c>
      <c r="D73" s="36" t="s">
        <v>111</v>
      </c>
      <c r="E73" s="36" t="s">
        <v>267</v>
      </c>
      <c r="F73" s="33" t="s">
        <v>268</v>
      </c>
      <c r="G73" s="99">
        <v>15</v>
      </c>
      <c r="H73" s="37"/>
      <c r="I73" s="37">
        <v>15</v>
      </c>
      <c r="J73" s="45"/>
      <c r="K73" s="36"/>
      <c r="L73" s="36" t="s">
        <v>114</v>
      </c>
      <c r="M73" s="36" t="s">
        <v>269</v>
      </c>
      <c r="N73" s="37">
        <v>2</v>
      </c>
      <c r="O73" s="37">
        <v>7</v>
      </c>
      <c r="P73" s="36">
        <f t="shared" ref="P73:P76" si="8">Q73+R73</f>
        <v>0.0038</v>
      </c>
      <c r="Q73" s="36">
        <v>0.0009</v>
      </c>
      <c r="R73" s="36">
        <v>0.0029</v>
      </c>
      <c r="S73" s="44">
        <f t="shared" ref="S73:S76" si="9">T73+U73</f>
        <v>0.0088</v>
      </c>
      <c r="T73" s="76">
        <v>0.002</v>
      </c>
      <c r="U73" s="76">
        <v>0.0068</v>
      </c>
      <c r="V73" s="36" t="s">
        <v>262</v>
      </c>
      <c r="W73" s="13" t="s">
        <v>117</v>
      </c>
      <c r="X73" s="36" t="s">
        <v>270</v>
      </c>
      <c r="Y73" s="39" t="s">
        <v>271</v>
      </c>
      <c r="Z73" s="101" t="s">
        <v>120</v>
      </c>
      <c r="AA73" s="106"/>
    </row>
    <row r="74" s="7" customFormat="1" ht="67" customHeight="1" spans="1:27">
      <c r="A74" s="35"/>
      <c r="B74" s="36"/>
      <c r="C74" s="36"/>
      <c r="D74" s="36"/>
      <c r="E74" s="36" t="s">
        <v>272</v>
      </c>
      <c r="F74" s="33" t="s">
        <v>273</v>
      </c>
      <c r="G74" s="99">
        <v>15</v>
      </c>
      <c r="H74" s="37"/>
      <c r="I74" s="37">
        <v>15</v>
      </c>
      <c r="J74" s="45"/>
      <c r="K74" s="36"/>
      <c r="L74" s="36"/>
      <c r="M74" s="36"/>
      <c r="N74" s="37"/>
      <c r="O74" s="37">
        <v>5</v>
      </c>
      <c r="P74" s="36">
        <f t="shared" si="8"/>
        <v>0.0018</v>
      </c>
      <c r="Q74" s="36">
        <v>0.0002</v>
      </c>
      <c r="R74" s="36">
        <v>0.0016</v>
      </c>
      <c r="S74" s="44">
        <f t="shared" si="9"/>
        <v>0.0042</v>
      </c>
      <c r="T74" s="76">
        <v>0.001</v>
      </c>
      <c r="U74" s="76">
        <v>0.0032</v>
      </c>
      <c r="V74" s="36" t="s">
        <v>262</v>
      </c>
      <c r="W74" s="13" t="s">
        <v>117</v>
      </c>
      <c r="X74" s="36" t="s">
        <v>270</v>
      </c>
      <c r="Y74" s="39" t="s">
        <v>271</v>
      </c>
      <c r="Z74" s="102"/>
      <c r="AA74" s="106"/>
    </row>
    <row r="75" s="7" customFormat="1" ht="61" customHeight="1" spans="1:27">
      <c r="A75" s="35"/>
      <c r="B75" s="36"/>
      <c r="C75" s="36"/>
      <c r="D75" s="36"/>
      <c r="E75" s="36" t="s">
        <v>274</v>
      </c>
      <c r="F75" s="33" t="s">
        <v>275</v>
      </c>
      <c r="G75" s="100">
        <v>2.1</v>
      </c>
      <c r="H75" s="48"/>
      <c r="I75" s="48">
        <v>2.1</v>
      </c>
      <c r="J75" s="45"/>
      <c r="K75" s="36"/>
      <c r="L75" s="36"/>
      <c r="M75" s="36"/>
      <c r="N75" s="37"/>
      <c r="O75" s="37">
        <v>2</v>
      </c>
      <c r="P75" s="36">
        <f t="shared" si="8"/>
        <v>0.0022</v>
      </c>
      <c r="Q75" s="36">
        <v>0.0002</v>
      </c>
      <c r="R75" s="36">
        <v>0.002</v>
      </c>
      <c r="S75" s="44">
        <f t="shared" si="9"/>
        <v>0.0041</v>
      </c>
      <c r="T75" s="76">
        <v>0.002</v>
      </c>
      <c r="U75" s="76">
        <v>0.0021</v>
      </c>
      <c r="V75" s="36" t="s">
        <v>262</v>
      </c>
      <c r="W75" s="13" t="s">
        <v>117</v>
      </c>
      <c r="X75" s="36" t="s">
        <v>270</v>
      </c>
      <c r="Y75" s="39" t="s">
        <v>271</v>
      </c>
      <c r="Z75" s="102"/>
      <c r="AA75" s="106"/>
    </row>
    <row r="76" s="7" customFormat="1" ht="164" customHeight="1" spans="1:27">
      <c r="A76" s="35"/>
      <c r="B76" s="36"/>
      <c r="C76" s="36"/>
      <c r="D76" s="36"/>
      <c r="E76" s="36" t="s">
        <v>276</v>
      </c>
      <c r="F76" s="33" t="s">
        <v>277</v>
      </c>
      <c r="G76" s="99">
        <v>13</v>
      </c>
      <c r="H76" s="37"/>
      <c r="I76" s="37">
        <v>13</v>
      </c>
      <c r="J76" s="45"/>
      <c r="K76" s="36"/>
      <c r="L76" s="36"/>
      <c r="M76" s="36"/>
      <c r="N76" s="37">
        <v>3</v>
      </c>
      <c r="O76" s="37">
        <v>5</v>
      </c>
      <c r="P76" s="36">
        <f t="shared" si="8"/>
        <v>0.0038</v>
      </c>
      <c r="Q76" s="36">
        <v>0.0009</v>
      </c>
      <c r="R76" s="36">
        <v>0.0029</v>
      </c>
      <c r="S76" s="44">
        <f t="shared" si="9"/>
        <v>0.0022</v>
      </c>
      <c r="T76" s="76">
        <v>0.002</v>
      </c>
      <c r="U76" s="76">
        <v>0.0002</v>
      </c>
      <c r="V76" s="36" t="s">
        <v>262</v>
      </c>
      <c r="W76" s="13" t="s">
        <v>117</v>
      </c>
      <c r="X76" s="36" t="s">
        <v>270</v>
      </c>
      <c r="Y76" s="39" t="s">
        <v>271</v>
      </c>
      <c r="Z76" s="107"/>
      <c r="AA76" s="106"/>
    </row>
    <row r="77" s="3" customFormat="1" ht="45" customHeight="1" spans="1:27">
      <c r="A77" s="79"/>
      <c r="B77" s="68" t="s">
        <v>278</v>
      </c>
      <c r="C77" s="68"/>
      <c r="D77" s="68"/>
      <c r="E77" s="68"/>
      <c r="F77" s="31"/>
      <c r="G77" s="58">
        <v>200</v>
      </c>
      <c r="H77" s="29"/>
      <c r="I77" s="29">
        <v>200</v>
      </c>
      <c r="J77" s="21"/>
      <c r="K77" s="20"/>
      <c r="L77" s="20"/>
      <c r="M77" s="68"/>
      <c r="N77" s="29"/>
      <c r="O77" s="29"/>
      <c r="P77" s="20"/>
      <c r="Q77" s="20"/>
      <c r="R77" s="20"/>
      <c r="S77" s="20"/>
      <c r="T77" s="20"/>
      <c r="U77" s="20"/>
      <c r="V77" s="20"/>
      <c r="W77" s="20"/>
      <c r="X77" s="20"/>
      <c r="Y77" s="79"/>
      <c r="Z77" s="20"/>
      <c r="AA77" s="80"/>
    </row>
    <row r="78" ht="105" customHeight="1" spans="1:27">
      <c r="A78" s="81"/>
      <c r="B78" s="24" t="s">
        <v>279</v>
      </c>
      <c r="C78" s="13" t="s">
        <v>110</v>
      </c>
      <c r="D78" s="13" t="s">
        <v>111</v>
      </c>
      <c r="E78" s="13" t="s">
        <v>124</v>
      </c>
      <c r="F78" s="33" t="s">
        <v>280</v>
      </c>
      <c r="G78" s="37">
        <v>200</v>
      </c>
      <c r="H78" s="34"/>
      <c r="I78" s="34">
        <v>200</v>
      </c>
      <c r="J78" s="22"/>
      <c r="K78" s="13"/>
      <c r="L78" s="13" t="s">
        <v>114</v>
      </c>
      <c r="M78" s="33" t="s">
        <v>281</v>
      </c>
      <c r="N78" s="37">
        <v>19</v>
      </c>
      <c r="O78" s="37">
        <v>153</v>
      </c>
      <c r="P78" s="71">
        <f>Q78+R78</f>
        <v>0.8294</v>
      </c>
      <c r="Q78" s="71">
        <v>0.1677</v>
      </c>
      <c r="R78" s="71">
        <v>0.6617</v>
      </c>
      <c r="S78" s="76">
        <f>T78+U78</f>
        <v>3.3235</v>
      </c>
      <c r="T78" s="76">
        <v>0.6419</v>
      </c>
      <c r="U78" s="76">
        <v>2.6816</v>
      </c>
      <c r="V78" s="13" t="s">
        <v>282</v>
      </c>
      <c r="W78" s="13" t="s">
        <v>283</v>
      </c>
      <c r="X78" s="13" t="s">
        <v>127</v>
      </c>
      <c r="Y78" s="81" t="s">
        <v>128</v>
      </c>
      <c r="Z78" s="13" t="s">
        <v>120</v>
      </c>
      <c r="AA78" s="82"/>
    </row>
  </sheetData>
  <autoFilter ref="A1:AA78">
    <extLst/>
  </autoFilter>
  <mergeCells count="81">
    <mergeCell ref="A1:B1"/>
    <mergeCell ref="A2:AA2"/>
    <mergeCell ref="G3:K3"/>
    <mergeCell ref="M3:U3"/>
    <mergeCell ref="V3:W3"/>
    <mergeCell ref="X3:Y3"/>
    <mergeCell ref="N4:O4"/>
    <mergeCell ref="P4:R4"/>
    <mergeCell ref="S4:U4"/>
    <mergeCell ref="A6:F6"/>
    <mergeCell ref="B7:E7"/>
    <mergeCell ref="B8:E8"/>
    <mergeCell ref="B9:E9"/>
    <mergeCell ref="B10:E10"/>
    <mergeCell ref="B20:E20"/>
    <mergeCell ref="B22:E22"/>
    <mergeCell ref="B24:E24"/>
    <mergeCell ref="B25:E25"/>
    <mergeCell ref="B36:E36"/>
    <mergeCell ref="B53:E53"/>
    <mergeCell ref="B55:E55"/>
    <mergeCell ref="B58:E58"/>
    <mergeCell ref="B59:E59"/>
    <mergeCell ref="B60:E60"/>
    <mergeCell ref="B62:E62"/>
    <mergeCell ref="B64:E64"/>
    <mergeCell ref="B65:E65"/>
    <mergeCell ref="B66:E66"/>
    <mergeCell ref="B69:E69"/>
    <mergeCell ref="B72:E72"/>
    <mergeCell ref="B77:E77"/>
    <mergeCell ref="A3:A5"/>
    <mergeCell ref="A26:A35"/>
    <mergeCell ref="A37:A52"/>
    <mergeCell ref="A73:A76"/>
    <mergeCell ref="B3:B5"/>
    <mergeCell ref="B26:B35"/>
    <mergeCell ref="B37:B40"/>
    <mergeCell ref="B41:B52"/>
    <mergeCell ref="B73:B76"/>
    <mergeCell ref="C3:C5"/>
    <mergeCell ref="C26:C35"/>
    <mergeCell ref="C37:C40"/>
    <mergeCell ref="C41:C52"/>
    <mergeCell ref="C73:C76"/>
    <mergeCell ref="D3:D5"/>
    <mergeCell ref="D26:D35"/>
    <mergeCell ref="D37:D40"/>
    <mergeCell ref="D41:D52"/>
    <mergeCell ref="D73:D76"/>
    <mergeCell ref="E3:E5"/>
    <mergeCell ref="F3:F5"/>
    <mergeCell ref="G4:G5"/>
    <mergeCell ref="H4:H5"/>
    <mergeCell ref="I4:I5"/>
    <mergeCell ref="J4:J5"/>
    <mergeCell ref="K4:K5"/>
    <mergeCell ref="L4:L5"/>
    <mergeCell ref="L26:L35"/>
    <mergeCell ref="L37:L40"/>
    <mergeCell ref="L41:L52"/>
    <mergeCell ref="L56:L57"/>
    <mergeCell ref="L67:L68"/>
    <mergeCell ref="L73:L76"/>
    <mergeCell ref="M4:M5"/>
    <mergeCell ref="M26:M35"/>
    <mergeCell ref="M36:M52"/>
    <mergeCell ref="M73:M76"/>
    <mergeCell ref="V26:V35"/>
    <mergeCell ref="V37:V40"/>
    <mergeCell ref="V41:V64"/>
    <mergeCell ref="W26:W35"/>
    <mergeCell ref="W37:W40"/>
    <mergeCell ref="W41:W64"/>
    <mergeCell ref="Z3:Z5"/>
    <mergeCell ref="Z26:Z35"/>
    <mergeCell ref="Z37:Z40"/>
    <mergeCell ref="Z41:Z52"/>
    <mergeCell ref="Z67:Z68"/>
    <mergeCell ref="Z73:Z76"/>
    <mergeCell ref="AA3:AA4"/>
  </mergeCells>
  <printOptions horizontalCentered="1"/>
  <pageMargins left="0.432638888888889" right="0.472222222222222" top="0.354166666666667" bottom="0.472222222222222" header="0.196527777777778" footer="0.275"/>
  <pageSetup paperSize="9" scale="28" fitToHeight="0" orientation="landscape" useFirstPageNumber="1" horizontalDpi="600"/>
  <headerFooter>
    <oddFooter>&amp;C&amp;14- &amp;P -</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附件1-整合资金计划表</vt:lpstr>
      <vt:lpstr>调整后7.27-项目计划表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张三才</cp:lastModifiedBy>
  <dcterms:created xsi:type="dcterms:W3CDTF">2016-07-11T03:13:00Z</dcterms:created>
  <cp:lastPrinted>2018-06-06T01:33:00Z</cp:lastPrinted>
  <dcterms:modified xsi:type="dcterms:W3CDTF">2023-09-18T09:43:07Z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ubyTemplateID" linkTarget="0">
    <vt:lpwstr>14</vt:lpwstr>
  </property>
  <property fmtid="{D5CDD505-2E9C-101B-9397-08002B2CF9AE}" pid="4" name="ICV">
    <vt:lpwstr>32640A373A1B4CD882BB08BA87B71D55_13</vt:lpwstr>
  </property>
</Properties>
</file>