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47192\Desktop\2024年年底公示\2024年衔接资金项目完工情况公示\"/>
    </mc:Choice>
  </mc:AlternateContent>
  <xr:revisionPtr revIDLastSave="0" documentId="13_ncr:1_{8A708FAE-D54D-4BBD-96D3-580CCB037FE8}" xr6:coauthVersionLast="47" xr6:coauthVersionMax="47" xr10:uidLastSave="{00000000-0000-0000-0000-000000000000}"/>
  <bookViews>
    <workbookView xWindow="-108" yWindow="-108" windowWidth="23256" windowHeight="12456" xr2:uid="{00000000-000D-0000-FFFF-FFFF00000000}"/>
  </bookViews>
  <sheets>
    <sheet name="2024年衔接资金项目完成情况统计表" sheetId="3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#REF!</definedName>
    <definedName name="_??????">#REF!</definedName>
    <definedName name="_21114">#REF!</definedName>
    <definedName name="_Fill">#REF!</definedName>
    <definedName name="_xlnm._FilterDatabase" localSheetId="0" hidden="1">'2024年衔接资金项目完成情况统计表'!$A$1:$X$94</definedName>
    <definedName name="_Order1">255</definedName>
    <definedName name="_Order2">255</definedName>
    <definedName name="a">#REF!</definedName>
    <definedName name="aa">#REF!</definedName>
    <definedName name="as">#N/A</definedName>
    <definedName name="cost">#REF!</definedName>
    <definedName name="data">#REF!</definedName>
    <definedName name="_xlnm.Database">#REF!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Print_Area_MI">#REF!</definedName>
    <definedName name="_xlnm.Print_Titles" localSheetId="0">'2024年衔接资金项目完成情况统计表'!$1:$9</definedName>
    <definedName name="_xlnm.Print_Titles">#N/A</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#REF!</definedName>
    <definedName name="UFPyt">#REF!</definedName>
    <definedName name="Work_Program_By_Area_List">#REF!</definedName>
    <definedName name="www">#REF!</definedName>
    <definedName name="yyyy">#REF!</definedName>
    <definedName name="本级标准收入2004年">[2]本年收入合计!$E$4:$E$184</definedName>
    <definedName name="拨款汇总_合计">SUM(#REF!)</definedName>
    <definedName name="财力">#REF!</definedName>
    <definedName name="财政供养人员增幅2004年">[3]财政供养人员增幅!$E$6</definedName>
    <definedName name="财政供养人员增幅2004年分县">[3]财政供养人员增幅!$E$4:$E$184</definedName>
    <definedName name="村级标准支出">[4]村级支出!$E$4:$E$184</definedName>
    <definedName name="大多数">#REF!</definedName>
    <definedName name="大幅度">#REF!</definedName>
    <definedName name="地区名称">#REF!</definedName>
    <definedName name="第二产业分县2003年">[5]GDP!$G$4:$G$184</definedName>
    <definedName name="第二产业合计2003年">[5]GDP!$G$4</definedName>
    <definedName name="第三产业分县2003年">[5]GDP!$H$4:$H$184</definedName>
    <definedName name="第三产业合计2003年">[5]GDP!$H$4</definedName>
    <definedName name="耕地占用税分县2003年">[6]一般预算收入!$U$4:$U$184</definedName>
    <definedName name="耕地占用税合计2003年">[6]一般预算收入!$U$4</definedName>
    <definedName name="工商税收2004年">[7]工商税收!$S$4:$S$184</definedName>
    <definedName name="工商税收合计2004年">[7]工商税收!$S$4</definedName>
    <definedName name="公检法司部门编制数">[8]公检法司编制!$E$4:$E$184</definedName>
    <definedName name="公用标准支出">[9]合计!$E$4:$E$184</definedName>
    <definedName name="汇率">#REF!</definedName>
    <definedName name="科目编码">[10]编码!$A$2:$A$145</definedName>
    <definedName name="年初短期投资">#REF!</definedName>
    <definedName name="年初货币资金">#REF!</definedName>
    <definedName name="年初应收票据">#REF!</definedName>
    <definedName name="农业人口2003年">[11]农业人口!$E$4:$E$184</definedName>
    <definedName name="农业税分县2003年">[6]一般预算收入!$S$4:$S$184</definedName>
    <definedName name="农业税合计2003年">[6]一般预算收入!$S$4</definedName>
    <definedName name="农业特产税分县2003年">[6]一般预算收入!$T$4:$T$184</definedName>
    <definedName name="农业特产税合计2003年">[6]一般预算收入!$T$4</definedName>
    <definedName name="农业用地面积">[12]农业用地!$E$4:$E$184</definedName>
    <definedName name="契税分县2003年">[6]一般预算收入!$V$4:$V$184</definedName>
    <definedName name="契税合计2003年">[6]一般预算收入!$V$4</definedName>
    <definedName name="全额差额比例">#REF!</definedName>
    <definedName name="人员标准支出">[13]人员支出!$E$4:$E$184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[14]事业发展!$E$4:$E$184</definedName>
    <definedName name="是">#REF!</definedName>
    <definedName name="位次d">#REF!</definedName>
    <definedName name="乡镇个数">[15]行政区划!$D$6:$D$184</definedName>
    <definedName name="行政管理部门编制数">[8]行政编制!$E$4:$E$184</definedName>
    <definedName name="性别">[16]基础编码!$H$2:$H$3</definedName>
    <definedName name="学历">[16]基础编码!$S$2:$S$9</definedName>
    <definedName name="一般预算收入2002年">'[17]2002年一般预算收入'!$AC$4:$AC$184</definedName>
    <definedName name="一般预算收入2003年">[6]一般预算收入!$AD$4:$AD$184</definedName>
    <definedName name="一般预算收入合计2003年">[6]一般预算收入!$AC$4</definedName>
    <definedName name="支出">[18]P1012001!$A$6:$E$117</definedName>
    <definedName name="职务级别">[19]行政机构人员信息!$K$5</definedName>
    <definedName name="中国">#REF!</definedName>
    <definedName name="中小学生人数2003年">[20]中小学生!$E$4:$E$184</definedName>
    <definedName name="总人口2003年">[21]总人口!$E$4:$E$184</definedName>
    <definedName name="전">#REF!</definedName>
    <definedName name="주택사업본부">#REF!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0" i="33" l="1"/>
  <c r="O10" i="33"/>
  <c r="P10" i="33"/>
  <c r="S92" i="33"/>
  <c r="S91" i="33"/>
  <c r="R89" i="33"/>
  <c r="S88" i="33"/>
  <c r="S89" i="33"/>
  <c r="R88" i="33"/>
  <c r="G60" i="33"/>
  <c r="S60" i="33" s="1"/>
  <c r="S87" i="33"/>
  <c r="R87" i="33"/>
  <c r="S86" i="33"/>
  <c r="R86" i="33"/>
  <c r="S85" i="33"/>
  <c r="R85" i="33"/>
  <c r="S84" i="33"/>
  <c r="R84" i="33"/>
  <c r="S83" i="33"/>
  <c r="S82" i="33"/>
  <c r="R82" i="33"/>
  <c r="S81" i="33"/>
  <c r="R81" i="33"/>
  <c r="S80" i="33"/>
  <c r="R80" i="33"/>
  <c r="S79" i="33"/>
  <c r="R79" i="33"/>
  <c r="S78" i="33"/>
  <c r="R78" i="33"/>
  <c r="S77" i="33"/>
  <c r="R77" i="33"/>
  <c r="S73" i="33"/>
  <c r="R73" i="33"/>
  <c r="S72" i="33"/>
  <c r="R72" i="33"/>
  <c r="S70" i="33"/>
  <c r="R70" i="33"/>
  <c r="S69" i="33"/>
  <c r="R69" i="33"/>
  <c r="S68" i="33"/>
  <c r="S67" i="33"/>
  <c r="R67" i="33"/>
  <c r="S66" i="33"/>
  <c r="R66" i="33"/>
  <c r="S61" i="33"/>
  <c r="R61" i="33"/>
  <c r="S56" i="33"/>
  <c r="R56" i="33"/>
  <c r="R55" i="33"/>
  <c r="S52" i="33"/>
  <c r="R52" i="33"/>
  <c r="S51" i="33"/>
  <c r="R51" i="33"/>
  <c r="S49" i="33"/>
  <c r="R49" i="33"/>
  <c r="S48" i="33"/>
  <c r="R48" i="33"/>
  <c r="S45" i="33"/>
  <c r="R45" i="33"/>
  <c r="S44" i="33"/>
  <c r="R44" i="33"/>
  <c r="S41" i="33"/>
  <c r="R41" i="33"/>
  <c r="S40" i="33"/>
  <c r="R40" i="33"/>
  <c r="S39" i="33"/>
  <c r="R39" i="33"/>
  <c r="S34" i="33"/>
  <c r="R34" i="33"/>
  <c r="S33" i="33"/>
  <c r="R33" i="33"/>
  <c r="S32" i="33"/>
  <c r="R32" i="33"/>
  <c r="S31" i="33"/>
  <c r="R31" i="33"/>
  <c r="S30" i="33"/>
  <c r="R30" i="33"/>
  <c r="S29" i="33"/>
  <c r="R29" i="33"/>
  <c r="S28" i="33"/>
  <c r="R28" i="33"/>
  <c r="Q27" i="33"/>
  <c r="S26" i="33"/>
  <c r="R26" i="33"/>
  <c r="S25" i="33"/>
  <c r="R25" i="33"/>
  <c r="S24" i="33"/>
  <c r="R24" i="33"/>
  <c r="S21" i="33"/>
  <c r="R21" i="33"/>
  <c r="S20" i="33"/>
  <c r="R20" i="33"/>
  <c r="S19" i="33"/>
  <c r="R19" i="33"/>
  <c r="S18" i="33"/>
  <c r="R18" i="33"/>
  <c r="S17" i="33"/>
  <c r="R17" i="33"/>
  <c r="S16" i="33"/>
  <c r="R16" i="33"/>
  <c r="S14" i="33"/>
  <c r="R14" i="33"/>
  <c r="Q11" i="33"/>
  <c r="G71" i="33"/>
  <c r="R71" i="33" s="1"/>
  <c r="G94" i="33"/>
  <c r="S94" i="33" s="1"/>
  <c r="M93" i="33"/>
  <c r="L93" i="33"/>
  <c r="I93" i="33"/>
  <c r="H93" i="33"/>
  <c r="M90" i="33"/>
  <c r="L90" i="33"/>
  <c r="K90" i="33"/>
  <c r="I90" i="33"/>
  <c r="H90" i="33"/>
  <c r="G90" i="33"/>
  <c r="S90" i="33" s="1"/>
  <c r="G76" i="33"/>
  <c r="G75" i="33" s="1"/>
  <c r="M75" i="33"/>
  <c r="L75" i="33"/>
  <c r="K75" i="33"/>
  <c r="I75" i="33"/>
  <c r="H75" i="33"/>
  <c r="G74" i="33"/>
  <c r="S74" i="33" s="1"/>
  <c r="G65" i="33"/>
  <c r="R65" i="33" s="1"/>
  <c r="G64" i="33"/>
  <c r="S64" i="33" s="1"/>
  <c r="G63" i="33"/>
  <c r="M62" i="33"/>
  <c r="L62" i="33"/>
  <c r="K62" i="33"/>
  <c r="J62" i="33"/>
  <c r="I62" i="33"/>
  <c r="H62" i="33"/>
  <c r="G59" i="33"/>
  <c r="S59" i="33" s="1"/>
  <c r="G58" i="33"/>
  <c r="M57" i="33"/>
  <c r="L57" i="33"/>
  <c r="K57" i="33"/>
  <c r="J57" i="33"/>
  <c r="I57" i="33"/>
  <c r="H57" i="33"/>
  <c r="M54" i="33"/>
  <c r="L54" i="33"/>
  <c r="K54" i="33"/>
  <c r="I54" i="33"/>
  <c r="H54" i="33"/>
  <c r="G54" i="33"/>
  <c r="S54" i="33" s="1"/>
  <c r="M50" i="33"/>
  <c r="L50" i="33"/>
  <c r="K50" i="33"/>
  <c r="J50" i="33"/>
  <c r="I50" i="33"/>
  <c r="H50" i="33"/>
  <c r="G50" i="33"/>
  <c r="R50" i="33" s="1"/>
  <c r="M46" i="33"/>
  <c r="L46" i="33"/>
  <c r="K46" i="33"/>
  <c r="J46" i="33"/>
  <c r="I46" i="33"/>
  <c r="H46" i="33"/>
  <c r="G46" i="33"/>
  <c r="S46" i="33" s="1"/>
  <c r="M43" i="33"/>
  <c r="L43" i="33"/>
  <c r="K43" i="33"/>
  <c r="I43" i="33"/>
  <c r="H43" i="33"/>
  <c r="G43" i="33"/>
  <c r="S43" i="33" s="1"/>
  <c r="G42" i="33"/>
  <c r="R42" i="33" s="1"/>
  <c r="G38" i="33"/>
  <c r="S38" i="33" s="1"/>
  <c r="G37" i="33"/>
  <c r="S37" i="33" s="1"/>
  <c r="M36" i="33"/>
  <c r="L36" i="33"/>
  <c r="K36" i="33"/>
  <c r="J36" i="33"/>
  <c r="I36" i="33"/>
  <c r="H36" i="33"/>
  <c r="G35" i="33"/>
  <c r="G27" i="33" s="1"/>
  <c r="M27" i="33"/>
  <c r="L27" i="33"/>
  <c r="K27" i="33"/>
  <c r="I27" i="33"/>
  <c r="H27" i="33"/>
  <c r="G23" i="33"/>
  <c r="S23" i="33" s="1"/>
  <c r="M22" i="33"/>
  <c r="L22" i="33"/>
  <c r="K22" i="33"/>
  <c r="I22" i="33"/>
  <c r="H22" i="33"/>
  <c r="G22" i="33"/>
  <c r="M15" i="33"/>
  <c r="L15" i="33"/>
  <c r="K15" i="33"/>
  <c r="J15" i="33"/>
  <c r="I15" i="33"/>
  <c r="H15" i="33"/>
  <c r="G15" i="33"/>
  <c r="G13" i="33"/>
  <c r="S13" i="33" s="1"/>
  <c r="G12" i="33"/>
  <c r="R12" i="33" s="1"/>
  <c r="M11" i="33"/>
  <c r="L11" i="33"/>
  <c r="K11" i="33"/>
  <c r="J11" i="33"/>
  <c r="I11" i="33"/>
  <c r="H11" i="33"/>
  <c r="G11" i="33"/>
  <c r="J10" i="33" l="1"/>
  <c r="H10" i="33"/>
  <c r="G57" i="33"/>
  <c r="G93" i="33"/>
  <c r="S93" i="33" s="1"/>
  <c r="K10" i="33"/>
  <c r="I10" i="33"/>
  <c r="L10" i="33"/>
  <c r="R60" i="33"/>
  <c r="S71" i="33"/>
  <c r="L53" i="33"/>
  <c r="G62" i="33"/>
  <c r="S62" i="33" s="1"/>
  <c r="K53" i="33"/>
  <c r="M10" i="33"/>
  <c r="R64" i="33"/>
  <c r="K8" i="33"/>
  <c r="R15" i="33"/>
  <c r="J8" i="33"/>
  <c r="S27" i="33"/>
  <c r="S15" i="33"/>
  <c r="S11" i="33"/>
  <c r="S55" i="33"/>
  <c r="S22" i="33"/>
  <c r="R47" i="33"/>
  <c r="R57" i="33"/>
  <c r="S57" i="33"/>
  <c r="S75" i="33"/>
  <c r="R75" i="33"/>
  <c r="G36" i="33"/>
  <c r="R36" i="33" s="1"/>
  <c r="H53" i="33"/>
  <c r="H8" i="33" s="1"/>
  <c r="S12" i="33"/>
  <c r="R35" i="33"/>
  <c r="R27" i="33" s="1"/>
  <c r="S42" i="33"/>
  <c r="S50" i="33"/>
  <c r="S65" i="33"/>
  <c r="I53" i="33"/>
  <c r="R13" i="33"/>
  <c r="R11" i="33" s="1"/>
  <c r="S35" i="33"/>
  <c r="R43" i="33"/>
  <c r="R58" i="33"/>
  <c r="S58" i="33"/>
  <c r="R74" i="33"/>
  <c r="R59" i="33"/>
  <c r="M53" i="33"/>
  <c r="R22" i="33"/>
  <c r="R37" i="33"/>
  <c r="R83" i="33"/>
  <c r="R76" i="33"/>
  <c r="R23" i="33"/>
  <c r="R38" i="33"/>
  <c r="R46" i="33"/>
  <c r="S76" i="33"/>
  <c r="R54" i="33"/>
  <c r="R63" i="33"/>
  <c r="S63" i="33"/>
  <c r="M8" i="33" l="1"/>
  <c r="L8" i="33"/>
  <c r="I8" i="33"/>
  <c r="R62" i="33"/>
  <c r="R68" i="33"/>
  <c r="G10" i="33"/>
  <c r="S10" i="33" s="1"/>
  <c r="G53" i="33"/>
  <c r="S36" i="33"/>
  <c r="S53" i="33" l="1"/>
  <c r="R53" i="33"/>
  <c r="G8" i="33"/>
  <c r="S8" i="33" l="1"/>
</calcChain>
</file>

<file path=xl/sharedStrings.xml><?xml version="1.0" encoding="utf-8"?>
<sst xmlns="http://schemas.openxmlformats.org/spreadsheetml/2006/main" count="869" uniqueCount="387">
  <si>
    <t>序号</t>
  </si>
  <si>
    <t>项目名称</t>
  </si>
  <si>
    <t>建设
性质（新建或续建）</t>
  </si>
  <si>
    <t>建设
起止
年限</t>
  </si>
  <si>
    <t>建设
地点（以乡镇为单位细化到村）</t>
  </si>
  <si>
    <t>建设内容与规模</t>
  </si>
  <si>
    <t>投资
估算
（万元）</t>
  </si>
  <si>
    <t>绩效目标</t>
  </si>
  <si>
    <t>项目
主管
单位</t>
  </si>
  <si>
    <t>项目
实施
单位</t>
  </si>
  <si>
    <t>备注</t>
  </si>
  <si>
    <t>项目效益情况</t>
  </si>
  <si>
    <t>利益联结机制</t>
  </si>
  <si>
    <t>新建</t>
  </si>
  <si>
    <t>各镇</t>
  </si>
  <si>
    <t>增加农民收入、提高农民种粮积极性，保障粮食安全。</t>
  </si>
  <si>
    <t>农业农村局</t>
  </si>
  <si>
    <t>进一步保障农业的正常发展，提高农业经济效益，降低农业风险。</t>
  </si>
  <si>
    <t>县农业农村局</t>
  </si>
  <si>
    <t>增强种子集中繁育和种苗集约化生产能力，提升全县种子、种苗标准化生产水平，降低中药材种植成本。</t>
  </si>
  <si>
    <t>2024.1-2024.12</t>
  </si>
  <si>
    <t>南古镇城南村</t>
  </si>
  <si>
    <t>各镇村</t>
  </si>
  <si>
    <t>经营指导站</t>
  </si>
  <si>
    <t>三堡镇
三堡村</t>
  </si>
  <si>
    <t>小额信贷贴息</t>
  </si>
  <si>
    <t>截止2023年11月28日，扶贫小额信贷结余206笔，金额956.86万元，2023年全部到期，脱贫人口小额信贷1861笔，金额9100万元，根据签订的协议，需对上述贷款进行贴息，其中扶贫小额信贷需贴息资金0.1万元，脱贫人口小额信贷在持续发放中，预测至2024年末发放2500笔，余额12300万元，需贴息资金523.56万元，以上二项贷款预测共需贴息资金523.66万元。</t>
  </si>
  <si>
    <t>为进一步规范小额信贷模式，对采取户贷户用自我发展的贷款户，引导、支持提高产业发展规模和经济效益；对采取户贷户用合伙发展的贷款户，通过务工就业、产销对接等方式。灵活运用续贷、展期、延期等政策工具，为承贷户发展生产经营提供资金支持。</t>
  </si>
  <si>
    <t>农商银行</t>
  </si>
  <si>
    <t>通过灌溉设施建设，输水能力和灌溉效益上升30%。</t>
  </si>
  <si>
    <t>洪水镇</t>
  </si>
  <si>
    <t>“巾帼家美积分超市”作为助推乡村振兴的创新载体和务实举措，将家庭参与产业发展、群众参与基层社会治理、文明新风建设、美丽家园创建等乡村治理内容纳入积分管理，进一步激发群众积极投身增收致富、产业发展、环境整治、共建生态宜居家园的积极性、主动性、创造性，必将在培育文明乡风、良好家风、淳朴民风、形成乡村治理新风尚中发挥重要作用。</t>
  </si>
  <si>
    <t>县妇联</t>
  </si>
  <si>
    <t>南古镇
城南村</t>
  </si>
  <si>
    <t>水务局</t>
  </si>
  <si>
    <t>民乐县农村供水服务保障中心</t>
  </si>
  <si>
    <t>六坝林场日照滩育苗基地建设林区道路1.55公里，路基宽度6米，路面宽度5米。</t>
  </si>
  <si>
    <t>为改善林场基础设施建设，加大护林林区管理的力度，为以后林场发展及生态保护建设的需求和促进林区和谐稳定发展，充分发挥林场在森林资源保护中奠定良好的基础。</t>
  </si>
  <si>
    <t>国营民乐县六坝林场</t>
  </si>
  <si>
    <t>民乐县六坝镇2024年中央财政以工代赈项目</t>
  </si>
  <si>
    <t>项目实施后，将极大改善项目区基础设施条件，有效提升项目区群众生产生活条件方便群众出行同时通过项目实施直接增加群众工资性收入，有效拓展脱贫群众增收渠道。</t>
  </si>
  <si>
    <t>人居环境整治及垃圾中转站维修</t>
  </si>
  <si>
    <t>持续加大人居环境整治力度，拆除旧棚圈及残垣断壁，整治农村通村道路、渠道沟沿、沿路沿线等重点区域，清理农户房前屋后生产生活垃圾，健全完善相应的小型环卫设施及长效机制，达到宜居宜业美丽生态村庄。</t>
  </si>
  <si>
    <t>续建</t>
  </si>
  <si>
    <t>工业园区及各镇</t>
  </si>
  <si>
    <t>引导和鼓励脱贫劳动力外出务工就业，拓宽贫困劳动力增收渠道，不断巩固就业扶贫脱贫成果。</t>
  </si>
  <si>
    <t>人社局</t>
  </si>
  <si>
    <t>县组织部</t>
  </si>
  <si>
    <t>为县域农业产业发展培养一批增收致富领路人。积极发挥乡村振兴政策优势和学院办学特色，对外承接乡村振兴类主题培训班次，有效激活乡村振兴的内生动力，不断推动产业技术交流力度和产业结构优化升级。</t>
  </si>
  <si>
    <t>引导和鼓励脱贫劳动力（含监测帮扶对象）外出务工就业，拓宽脱贫劳动力（含监测帮扶对象）增收渠道，不断巩固拓展脱贫攻坚成果。</t>
  </si>
  <si>
    <t>中国邮政集团有限公司甘肃省民乐县分公司</t>
  </si>
  <si>
    <t>易地扶贫搬迁贷款贴息</t>
  </si>
  <si>
    <t>进一步改善易地扶贫搬迁群众的生产生活条件。</t>
  </si>
  <si>
    <t>农投公司</t>
  </si>
  <si>
    <t>经培训获得中级、中专及高职院校学历证书或国家中级职业上岗资格证，使“两后生”学到一技之长。</t>
  </si>
  <si>
    <t>项目管理费</t>
  </si>
  <si>
    <t>进一步提高项目管理水平。</t>
  </si>
  <si>
    <t>产业配套的灌溉设施</t>
  </si>
  <si>
    <t>农业技术及新型职业农民专题培训</t>
  </si>
  <si>
    <t>附件：</t>
  </si>
  <si>
    <t>民乐县农业农村局
（产业股）</t>
  </si>
  <si>
    <t>全县肉牛（牦牛）年出栏新增1.6万头，肉羊年出栏新增2.1万只，畜牧产值可增加2.17亿元。通过集中修建养殖场，调整了农业农村产业结构，推动了零散养殖模式向规模化、标准化、集约化养殖模式转变。同时，将分散的养殖户集中在一起，通过配套粪污处理设施设备，大大提高了粪污资源化利用水平，有效改善了人居环境，达到经济、社会、生态同步提高。激励养殖户加大补栏力度，增加生猪出栏量，可有效提高农户养殖信心，促进农户扩群增量，通过“小群体、大规模”发展模式加大畜禽饲养量，推动畜牧业扩规模、提质量、增效。</t>
  </si>
  <si>
    <t>县级</t>
  </si>
  <si>
    <t>落实粮食安全（小麦种植补贴）</t>
  </si>
  <si>
    <t>县农业农村局
（畜牧站）</t>
  </si>
  <si>
    <t>各村</t>
  </si>
  <si>
    <t>六坝镇
六坝村</t>
  </si>
  <si>
    <t>县发改局
六坝镇</t>
  </si>
  <si>
    <t>10个镇及圆梦苑社区</t>
  </si>
  <si>
    <t>172个村及圆梦苑社区</t>
  </si>
  <si>
    <t>组织部
农业农村局</t>
  </si>
  <si>
    <t>县乡村振兴学院
农业农村局
（经管站）</t>
  </si>
  <si>
    <t>引导和鼓励脱贫劳动力外出务工就业，拓宽贫困劳动力增收渠道，不断巩固就业扶贫脱贫成果。鼓励贫困劳动力积极外出务工就业，对不能外出务工就业的，符合条件的，兜底保障就业，确保脱贫劳动力收入稳定，脱贫成果进一步巩固。</t>
  </si>
  <si>
    <t>人饮管网改造项目</t>
  </si>
  <si>
    <t>易地扶贫搬迁贷款贴息597万元。</t>
  </si>
  <si>
    <t>县农业农村局
（产业股）</t>
  </si>
  <si>
    <t>县农业农村局
（农机推广中心）</t>
  </si>
  <si>
    <t>农业保险</t>
  </si>
  <si>
    <t>一批</t>
  </si>
  <si>
    <t>二批</t>
  </si>
  <si>
    <t>人居环境整治（废旧地膜回收利用项目）</t>
  </si>
  <si>
    <t>脱贫户监测户家庭“雨露计划”培训项目</t>
  </si>
  <si>
    <t>开办实施14个保险品种，优先保障已脱贫建档立卡户、边缘易致贫户和脱贫不稳定户参保，支持有实力的农业经营主体特别是带动建档立卡户较多的农业龙头企业、农民专业合作社参保。（刚性支出）</t>
  </si>
  <si>
    <t>民乐县
六坝镇</t>
  </si>
  <si>
    <t>气调库建设项目大幅度提升我县马铃薯鲜储能力，极大的改善马铃薯收购、销售条件，增加马铃薯种植效益，助推全县马铃薯产业发展和农业产业结构调整和优化升级，提高农产品的附加值和市场竞争力。增加农民收入：通过提高马铃薯的保鲜效果和延长销售期，可以增加农民的收入和生活水平。</t>
  </si>
  <si>
    <t>满足脱贫人口小额信贷需求，支持已脱贫户和监测户发展生产，增加收入，进一步巩固拓展脱贫攻坚成果。</t>
  </si>
  <si>
    <t>为农户提供更可靠稳定的供水服务，有效减少群众供水问题的发生，提升居民的生活水平。</t>
  </si>
  <si>
    <t>南古镇人民政府</t>
  </si>
  <si>
    <t>“巾帼家美积分超市”
建设补助</t>
  </si>
  <si>
    <t>市级</t>
  </si>
  <si>
    <t>促进农业产业的规模化，提高产业竞争力，为脱贫户和监测户提供稳定的收入来源，有助于巩固脱贫攻坚成果。带动农户参与马铃薯产业发展，促进马铃薯产业高质量发展。</t>
  </si>
  <si>
    <t>良种基础母牛补助（到户产业项目）</t>
  </si>
  <si>
    <t>1.采取“见犊补母”的方式，对存栏良种基础母牛5头以上(含5头)的养殖场(户)和存栏基础母牛1头以上的监测户养殖的母牛产犊后，每头补助500元。
2.对当年从外县购入良种基础母牛10头（含10头）以上的养殖农户，当年给予按照贷款当日LPR（市场报价率）贴息。</t>
  </si>
  <si>
    <t xml:space="preserve">促进畜牧业发展，增加农民收入户均增加2500元以上。推动农业产业结构调整
</t>
  </si>
  <si>
    <t>新改扩建养殖场、生猪规模养殖场贴息补助项目</t>
  </si>
  <si>
    <t xml:space="preserve">1.规模养殖场通过订单生产、产品代销、保护价收、技术服务等方式，指导周边养殖场订单收购、科学饲养，持续增加农户的经营性收入。受益农户达550户以上，户均收入增加5000元以上。
2.规模养殖场通过吸纳县域内农户务工就业，进一步增加农户的工资性收入；
3.集中修建养殖场通过土地流转、房屋租赁等方式，支付农户土地流转金和房屋租赁资金，增加农户财产性收入。
</t>
  </si>
  <si>
    <t>支持发展壮大村级集体经济（马铃薯产业发展）</t>
  </si>
  <si>
    <t>支持发展壮大村级集体经济（中药材产业发展）</t>
  </si>
  <si>
    <t>2024年确定南丰镇边庄村、永固镇滕庄村、洪水镇新丰村、民联镇屯粮村、顺化镇油房村5个村为项目实施村。每村70万元村集体经济入股县农投公司，进行中药材产业发展，入股资金用于基础设施建设。</t>
  </si>
  <si>
    <t>小麦种植补贴，每亩补助100元，2024年落实粮食面积25.89万亩，共需资金2589万元。（含精准补贴和节水奖励资金）</t>
  </si>
  <si>
    <t>直接农民收入500元以上，有助于提高农民的种植积极性，托大种植规模，稳定粮食种植面积，增加经济收入。</t>
  </si>
  <si>
    <t>六坝林场道路建设</t>
  </si>
  <si>
    <t>改善林场的生产生活条件。</t>
  </si>
  <si>
    <t>北摊林场业务用房提升改造项目</t>
  </si>
  <si>
    <t>国营民乐县北滩林场</t>
  </si>
  <si>
    <t>全县覆膜面积67.5万亩，共计使用新膜4000吨左右，预计可回收废旧农膜6000吨，计划以“以旧换新”方式促进全县废旧农膜回收利用，即种植户给回收网点每交售20吨废旧农膜折纯后兑换1吨新膜（20公斤的废旧地膜对应1公斤新膜）。</t>
  </si>
  <si>
    <t>进一步改善耕地质量，促进生态良好发展和废旧资源再利用的显著措施，确保农村环境清洁，带动农业增产增效，增加农民收入。</t>
  </si>
  <si>
    <t xml:space="preserve">对全县10个镇及圆梦苑社区人居环境整治及垃圾中转站维修。南丰镇、永固镇、丰乐镇、顺化镇、圆梦苑社区、新天镇、洪水镇、三堡镇、民联镇、六坝镇、南古镇每个补助20万元。（资金用于清理农村生活垃圾、清理村内生活垃圾、及完善农村环境卫生治理建设，新建垃圾集中存放点及污水处理站等形成固定资产）
</t>
  </si>
  <si>
    <t>华瑞农业牛舍粪道改造治理</t>
  </si>
  <si>
    <t>华瑞农业牛舍粪道改造，刮粪板16套，刮粪机2套，板链机2套。</t>
  </si>
  <si>
    <t>牛舍所有粪污将用于生产生物有机肥后还田，进一步降低农业公司运营成本，减少环境污染。</t>
  </si>
  <si>
    <t>新建六坝镇北滩村园林组至民乐工业园区道路7.1公里。项目总投资568万元，衔接资金补助400万元。（中央300万元，省级100万元）</t>
  </si>
  <si>
    <t>六坝镇
北滩村</t>
  </si>
  <si>
    <t>完善基础设施建设，改善居住条件，提高生活质量。</t>
  </si>
  <si>
    <t>南古镇
城南村
城东村</t>
  </si>
  <si>
    <t>杨坊村</t>
  </si>
  <si>
    <t xml:space="preserve">改建老旧供水主管2.42km,配套修建排气井1座，更换阀门8台。
</t>
  </si>
  <si>
    <t>工程实施后，可提升杨坊以下王庄、克寨等7个村5673人的供水保障能力</t>
  </si>
  <si>
    <t>海潮坝供水工程丰乐干线白庙养殖场段管道改建工程</t>
  </si>
  <si>
    <t>工程实施后，可消除丰乐干线白庙养殖场段供水隐患，提升丰乐镇下片5200人的供水保障能力</t>
  </si>
  <si>
    <t>计划对已建成的52个“巾帼家美积分超市”进行货品补充，每个超市补货5000元，需资金26元；计划在2024年新建“巾帼家美积分超市”2个，每个超市配备货品1万元，需资金2万元。总计补助资金28万元。</t>
  </si>
  <si>
    <t>乡村寄递物流公益性岗位补助</t>
  </si>
  <si>
    <t>为2024年新开发的120个乡村寄递物流收发公益性岗位人员按600元/人每月的标准给予补助，计划发放12个月补助资金64.8万元。</t>
  </si>
  <si>
    <t>乡村公益性岗位和创稳网格员公益性岗位</t>
  </si>
  <si>
    <t xml:space="preserve">1.为2020年新增的222个公益性岗位人员，按500元/人每月的标准给予补助，计划发放12个月补助资金133.2万元，其中由省级乡村公益岗位就业补助资金补助66.6万元，剩余66.6万元由财政衔接推进乡村振兴补助资金列支。
2.为2020年172个创稳网格员公益性岗位人员，按500元/人每月的标准给予补助，计划发放12个月补助资金103.2万元。
</t>
  </si>
  <si>
    <t>民乐县乡村振兴局
人社局</t>
  </si>
  <si>
    <t>脱贫劳动力外出务工一次性交通补助（省外）</t>
  </si>
  <si>
    <t>脱贫劳动力外出务工一次性交通补助（省内）</t>
  </si>
  <si>
    <t>乡村就业工厂（帮扶车间）稳岗就业补助</t>
  </si>
  <si>
    <t>鼓励乡村就业工厂（帮扶车间）积极吸纳脱贫劳动力（含监测帮扶对象）稳定就业。对吸纳脱贫劳动力（含监测帮扶对象）稳定就业6个月，按照3000元/人标准给予乡村就业工厂（帮扶车间）就业奖补，计划乡村就业工厂（帮扶车间）稳定吸纳200脱贫劳动力（监测对象）稳定就业，需补助资金60万元。</t>
  </si>
  <si>
    <t>乡村工匠技能培训</t>
  </si>
  <si>
    <t>设立乡村工匠站（室）</t>
  </si>
  <si>
    <t>乡村工匠技能比武行动</t>
  </si>
  <si>
    <t>乡村工匠技能大赛</t>
  </si>
  <si>
    <t>实施乡村工匠技能比武行动。按照”彩虹张掖”乡村工匠技能竞赛工作要求,着眼挖掘传统工艺和乡村手工业者，培育技艺精湛乡村工匠，开展刺绣绒绣类、编制服装服饰类、掐丝彩岩画、麦秆画、烙画、布贴画、剪纸雕刻雕塑、手工文创产品等乡村工匠技能大赛。</t>
  </si>
  <si>
    <t>通过广泛搭建各类技术技能竞技平台，坚持以赛促培、以赛促训，激发广大乡村手工业者、传承艺人创新创造活力，带动乡村特色产业发展，促进农民创业就业，为乡村全面振兴提供人才支撑。</t>
  </si>
  <si>
    <t xml:space="preserve">总投资 
</t>
  </si>
  <si>
    <t>甘财振兴
〔2023〕28号</t>
  </si>
  <si>
    <t>甘财振兴
〔2023〕29号</t>
  </si>
  <si>
    <t>（一）马铃薯产业发展（3个）</t>
  </si>
  <si>
    <t>优质马铃薯基地代种基地建设项目</t>
  </si>
  <si>
    <t>在本县建立35个高效、专业的马铃薯代种基地，计划23个有实力、具备专业技术、生产经验和市场渠道的农户、合作社、企业为1000余户农户提供5万亩的代种服务，每亩补助320元用于受托方购买种子、化肥、农药等生产物资。</t>
  </si>
  <si>
    <t>1.项目实施，根据协议约定，受托方在生产经营获得收益后，将部分收益返还给农户。农户获得每亩不少于500元的收益。
2.受托方一部分收益可以以实物形式（如代种的农产品）的形式分配给农户。</t>
  </si>
  <si>
    <t>各镇及
经营主体</t>
  </si>
  <si>
    <t>支持马铃薯产业壮大村集体经济</t>
  </si>
  <si>
    <t>马铃薯经营主体与县域内重点马铃薯全粉加工企业签订销售合同，经营主体每交售1吨商品薯，补助种植基地所在村集体40元</t>
  </si>
  <si>
    <t>规模化的经营，降低生产成本，提高生产效益增加村集体收入，进一步发展壮大村集体经济。</t>
  </si>
  <si>
    <t>规模化的经营，降低生产成本，提高生产效益，村集体可以通过与企业合作社、种植大户等合作，共同发展马铃薯产业实现互利共赢。增加村集体收入，进一步发展壮大村集体经济。</t>
  </si>
  <si>
    <t>各村集体</t>
  </si>
  <si>
    <t xml:space="preserve">六坝镇气调库建设
</t>
  </si>
  <si>
    <t>六坝镇新建1万吨气调库2座，主要包括气调库的土建工程、设备购置安装、室外管网、场地硬化等其他附属设施工程。</t>
  </si>
  <si>
    <t>项目建成后，资产权属归六坝村股份经济合作社所有，资产以租赁或自营形式产生效益，建立与农户密切的利益联结机制。
1.项目实施后资产以租赁的方式向村集体缴纳不低于项目总投资5%的租赁费。在壮大村集体经济的同时促进农户增收。
2.为1300户农户提供就业岗位，增加工资性收入200多万元。
3.通过流转本镇村及周边群众的土地3000亩以上种植马铃薯，增加群众的财产性收入200多万。
4.项目以储藏2万吨马铃薯，可有效延长销售、加工时限，反季节销售，每吨可增加收入800元左右，年增加收入1600万元。大幅度提升我县马铃薯鲜储能力，极大的改善马铃薯收购、销售条件，增加马铃薯种植效益，助推马铃薯产业可持续发展。</t>
  </si>
  <si>
    <t>民乐县裕振投资开发有限责任公司民乐县丰源薯业</t>
  </si>
  <si>
    <r>
      <rPr>
        <sz val="14"/>
        <color rgb="FF000000"/>
        <rFont val="仿宋_GB2312"/>
        <family val="3"/>
        <charset val="134"/>
      </rPr>
      <t>1.</t>
    </r>
    <r>
      <rPr>
        <sz val="14"/>
        <color rgb="FF000000"/>
        <rFont val="宋体"/>
        <family val="3"/>
        <charset val="134"/>
      </rPr>
      <t> </t>
    </r>
    <r>
      <rPr>
        <sz val="14"/>
        <color rgb="FF000000"/>
        <rFont val="仿宋_GB2312"/>
        <family val="3"/>
        <charset val="134"/>
      </rPr>
      <t>良种基础母牛补助有助于提高畜牧业的整体质量和水平。更多的养殖户愿意投入到良种母牛的养殖中，从而增加了牛的存栏量和出栏量，推动畜牧业的快速发展。
2.畜牧业的发展可以带动相关产业的发展，如饲料加工、兽药生产、畜产品加工等，形成完整的产业链，促进当地经济的多元化发展。
3.可以鼓励更多农民参与到养殖业中，增加农民的就业机会和收入来源。
4.可以引导农民调整农业产业结构，从传统的种植业向畜牧业转型。这有助于优化农业产业布局，提高农业资源的利用效率，实现农业的可持续发展。</t>
    </r>
  </si>
  <si>
    <r>
      <rPr>
        <b/>
        <sz val="14"/>
        <color rgb="FF000000"/>
        <rFont val="仿宋_GB2312"/>
        <family val="3"/>
        <charset val="134"/>
      </rPr>
      <t xml:space="preserve">
</t>
    </r>
    <r>
      <rPr>
        <sz val="14"/>
        <color rgb="FF000000"/>
        <rFont val="仿宋_GB2312"/>
        <family val="3"/>
        <charset val="134"/>
      </rPr>
      <t>1.对贷款新改扩建圈舍扣棚面积达1500平方米以上，且存栏量达设计存栏50%以上的养殖场给予按照贷款当日LPR（市场报价率）贴息，单个养殖场贴息金额累计不超过200万元。
2.对贷款发展生猪产业的生猪规模养殖场，给予按照贷款当日LPR（市场报价率）贴息，单个养殖场最高不超过60万元。</t>
    </r>
    <r>
      <rPr>
        <b/>
        <sz val="14"/>
        <color rgb="FF000000"/>
        <rFont val="仿宋_GB2312"/>
        <family val="3"/>
        <charset val="134"/>
      </rPr>
      <t xml:space="preserve">
</t>
    </r>
  </si>
  <si>
    <t>（三）中药材产业发展（4个）</t>
  </si>
  <si>
    <t>中药材GAP基地代种建设项目</t>
  </si>
  <si>
    <t>中药材GAP基地代种建设项目建设内容，在本县建设中药材GAP种植基地7个，计划7个有实力、具备专业技术、生产经验和市场渠道的合作社、企业为农户提供代种服务，创建中药材GAP种植基地，代种1000亩以上的基地补助20万元，代种1000亩以下的基地补助10万元，用于受托方购买种子、化肥、农药等生产物资及GAP种植基地创建。受托方在中药材种植收获后所得收益，给农户每亩不低于500元的收益。</t>
  </si>
  <si>
    <t xml:space="preserve">提高民乐县中药材综合生产能力，从源头上加强中药材安全质量管理，增强中药材的市场竞争力，带动全县中药材向区域化、标准化、集约化方向发展，促进中药材产业持续、稳定发展。
</t>
  </si>
  <si>
    <t xml:space="preserve">1.项目实施，根据协议约定，受托方在生产经营获得收益后，将部分收益返还给农户。农户获得每亩不低于500元的收益，
2.受托方一部分收益可以以实物形式（如代种的农产品）的形式分配给农户。
</t>
  </si>
  <si>
    <t>中药材标准化代种种植基地建设项目</t>
  </si>
  <si>
    <t>在本县建立1个高效、专业的中药材代种基地，计划由民乐县金地生态农业科技发展有限责任公司为滕庄村153户农户提供0.5万亩的代种服务，每亩补助500元，用于受托方购买种苗、化肥、农药等生产物资。</t>
  </si>
  <si>
    <t xml:space="preserve">1.项目实施，根据协议约定，受托方在生产经营获得收益后，将部分收益返还给农户。农户获得每亩不低于500元的收益，
2.受托方一部分收益可以以实物形式（如代种的农产品）的形式分配给农户。
</t>
  </si>
  <si>
    <t>中药材种子种苗新品种试验示范繁育基地建设项目</t>
  </si>
  <si>
    <t>在本县建立6个中药材新品种种子种苗繁育试验示范基地，每个基地补助10万元。</t>
  </si>
  <si>
    <t>带动周边群众就近务工，增加群众的工资性收入。降低种植户的种植成本。</t>
  </si>
  <si>
    <t>农业品牌奖补项目</t>
  </si>
  <si>
    <t>企业、专业合作社、家庭农场、联合体（社）、协会组织等主体进行绿色、有机、地理标志证明商标等农产品质量认证，证书在有效期内且产品纳入《甘味农产品品牌目录》的，吸纳县内农户5人以上并稳定就业3个月以上，按时发放职工薪资报酬，给予“三品一标”认证主体奖励补助资金5万元。计划奖补“三品一标”产品8个，补助资金共40万元。（甘肃甘农生物科技有限公司民乐分公司有机产品1个5万元，甘肃浙民农业有限公司有机产品1个5万元，民乐陇瑞源种植专业合作社联合社有机产品1个5万元，张掖市远达食品有限责任公司有机产品1个5万元，甘肃银河食品集团有限责任公司绿色食品1个5万元，甘肃华瑞农业股份有限公司有机产品2个10万元，民乐县丰源薯业有限责任公司绿色食品1个5万元）</t>
  </si>
  <si>
    <t>支持经营主体进行品牌建设，农产品品牌运营和展销，打造一批市场占有率高、社会影响力大的“民”字号农产品品牌，提升民乐特色产品的知名度，带动产业发展</t>
  </si>
  <si>
    <t>（四）冷链设施建设奖补项目（8个）</t>
  </si>
  <si>
    <t>民乐陇瑞源种植专业合作社联合社农产品产地冷藏保鲜设施建设项目</t>
  </si>
  <si>
    <t>民联镇
黄朱庄村</t>
  </si>
  <si>
    <t xml:space="preserve">  对新建100吨机械冷库（5立方米容积折合1吨储藏能力）补助资金9万元，每增加100吨储藏能力增加补助资金7万元，单个建设主体最高补助资金不超过100万元。民乐陇瑞源种植专业合作社联合社投资51万元，建设中药材冷藏保鲜库1000立方米（200吨），并购置制冷设备1台，风机2台，补助资金16万元。</t>
  </si>
  <si>
    <t>项目建成后，可实现中药材错峰销售，淡储旺销，切实从源头解决农产品出村进城“最初一公里”的问题，降低中药材损耗和物流成本，中药材附加值得到显著提升，实现促进农户增收、产业提质增效。</t>
  </si>
  <si>
    <t>1.拓宽就业渠道，增加就业岗位，带动周边群众就近务工，增加群众的工资性收入。
2.收购本县内农户中药材，解决农户中药材卖难问题。</t>
  </si>
  <si>
    <t>根据《甘肃省农业农村厅、甘肃省财政厅关于印发〈2022年甘肃省农产品产地冷藏保鲜设施建设实施方案〉的通知》
（甘农财发〔2022〕42号），《甘肃省农业农村厅、甘肃省乡村振兴局〈关于做好农产品产地冷藏保鲜设施建设工作的通知〉（甘农市发）〔2023〕4号》文件</t>
  </si>
  <si>
    <t>民乐县易农种植专业合作社农产品产地冷藏保鲜设施建设项目</t>
  </si>
  <si>
    <t xml:space="preserve">   对新建100吨机械冷库（5立方米容积折合1吨储藏能力）补助资金9万元，每增加100吨储藏能力增加补助资金7万元，单个建设主体最高补助资金不超过100万元。民乐县易农种植专业合作社总投资70万元，建设中药材冷藏保鲜库1500立方（300吨），并购置制冷设备1台，风机2台，气液分离器1台，补助资金23万元。</t>
  </si>
  <si>
    <t>民乐县惠民农机服务专业合作社农产品产地冷藏保鲜设施建设项目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</si>
  <si>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民乐县惠民农机服务专业合作社投资251万元，修建马铃薯通风库7200立方米（2400吨），补助资金72万元。</t>
  </si>
  <si>
    <t>项目建成后可新增储藏能力2400吨，切实从源头解决农产品出村进城“最初一公里”的问题，降低马铃薯损耗和物流成本，通过错峰销售、淡贮旺销，使马铃薯附加值得到显著提升，实现促进农户增收、产业提质增效。</t>
  </si>
  <si>
    <t>1.拓宽就业渠道，增加就业岗位，带动周边群众就近务工，增加群众的工资性收入。
2.收购及代储本县内农户马铃薯，解决农户马铃薯卖难问题及存储问题。</t>
  </si>
  <si>
    <t>民乐县桑农种植专业合作社联合社农产品产地冷藏保鲜设施建设项目</t>
  </si>
  <si>
    <t xml:space="preserve">  对新建100吨机械冷库（5立方米容积折合1吨储藏能力）补助资金9万元，每增加100吨储藏能力增加补助资金7万元，单个建设主体最高补助资金不超过100万元。
  民乐县惠民农机服务专业合作社投资250万元，修建马铃薯通风库6900立方米（2300吨），补助资金70万元。</t>
  </si>
  <si>
    <t>项目建成后可新增储藏能力2300吨，切实从源头解决农产品出村进城“最初一公里”的问题，降低马铃薯损耗和物流成本，通过错峰销售、淡贮旺销，使马铃薯附加值得到显著提升，实现促进农户增收、产业提质增效。</t>
  </si>
  <si>
    <t>民乐县牧盛农业有限公司农产品产地冷藏保鲜设施建设项目</t>
  </si>
  <si>
    <t xml:space="preserve">  对新建100吨机械冷库（5立方米容积折合1吨储藏能力）补助资金9万元，每增加100吨储藏能力增加补助资金7万元，单个建设主体最高补助资金不超过100万元。
   民乐县牧盛农业发展有限公司投资354万元，建设果蔬冷藏保鲜库7740立方米（1500吨），并配套制冷设备及相关设备，补助资金100万元。
</t>
  </si>
  <si>
    <t>项目建成后，可新增储藏能力1500吨，切实从源头解决农产品出村进城“最初一公里”的问题，降低农产品损耗和物流成本，农产品附加值得到显著提升，实现促进农户增收、产业提质增效。</t>
  </si>
  <si>
    <t>1.拓宽就业渠道，增加就业岗位，带动周边群众就近务工，增加群众的工资性收入。
2.收购及代储本县内农户农产品，解决农户鲜活农产品卖难问题及存储问题。</t>
  </si>
  <si>
    <t>民乐县万江种植专业合作社农产品产地冷藏保鲜设施建设项目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</si>
  <si>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民乐县万江种植专业合作社投资326万元，建设果蔬冷藏保鲜库7120立方米（1400吨），并配套制冷设备及相关设备。补助资金100万元。
</t>
  </si>
  <si>
    <t>项目建成后，可新增储藏能力1400吨，切实从源头解决农产品出村进城“最初一公里”的问题，降低农产品损耗和物流成本，农产品附加值得到显著提升，实现促进农户增收、产业提质增效。</t>
  </si>
  <si>
    <t>民乐县富园养殖种植专业合作社农产品产地冷藏保鲜设施建设项目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</si>
  <si>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民乐县富园养殖种植专业合作社计划投资326万元，建设果蔬冷藏保鲜库7120立方米，1400吨，并配套制冷设备及相关设备。项目以以奖代补的方式，奖补合作社补助资金100万元。
</t>
  </si>
  <si>
    <t>民乐县海文种植养殖专业合作社农产品产地冷藏保鲜设施建设项目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</si>
  <si>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民乐县海文种植养殖专业合作社投资335万元，建设果蔬冷藏保鲜库7300立方米（1400吨），并配套制冷设备及相关设备，补助资金100万元。
</t>
  </si>
  <si>
    <t>六坝镇
五坝村
六坝镇
东上坝村
丰乐镇
涌泉村
新天镇
新天堡村</t>
  </si>
  <si>
    <t>2024年确定六坝镇五坝村、六坝镇东上坝村、丰乐镇涌泉村、新天镇新天堡村4个村为项目实施村。每村70万元村集体经济入股甘肃集华农业股份责任公司，进行马铃薯产业发展，入股资金用于集华农业配套基础设施建设。</t>
  </si>
  <si>
    <t>项目建成后，通过“企业+村集体+农户”的模式发展壮大4个村集体经济。同时，吸纳县内农户150人到马铃薯基地或者种苗繁育中心就业，人均增加收入1万元左右。</t>
  </si>
  <si>
    <t>项目建成后，形成的固定资产按比例确权到村集体，集华农业每年按照入股资金的5%为村集体进行保底分红，村集体每年增收3.5万元，收取的收益资金30%用于村集体积累，70%用于村集体公益事业发展及残疾人、困难家庭、孤儿等困难家庭补助。</t>
  </si>
  <si>
    <t>农业农村局
（经营指导站）</t>
  </si>
  <si>
    <t>六坝镇五坝村六坝镇东上坝村丰乐镇涌泉村新天镇新天堡村</t>
  </si>
  <si>
    <t>南丰镇
边庄村
永固镇
滕庄村
洪水镇
新丰村
民联镇
屯粮村
顺化镇
油房村</t>
  </si>
  <si>
    <t>项目建成后，通过“公司+村集体+农户”的模式发展壮大5个村集体经济。同时，吸纳县内农户300人到中药材基地就业，人均增加收入1万元左右。</t>
  </si>
  <si>
    <t>形成的固定资产按比例确权到村股份经济合作社，农投每年按照入股资金的5%为村集体进行保底分红，村集体每年增收3.5万元，收取的收益资金30%用于村集体积累，70%用于村集体公益事业发展及残疾人、困难家庭、孤儿等困难家庭补助。</t>
  </si>
  <si>
    <t>南丰镇边庄村永固镇滕庄村洪水镇新丰村民联镇屯粮村顺化镇油房村</t>
  </si>
  <si>
    <t>支持发展壮大村级集体经济</t>
  </si>
  <si>
    <t>雪麦公司购置生产设备1套。</t>
  </si>
  <si>
    <t>项目建成后，形成的固定资产权属归三堡村股份经济合作社，农投每年按照入股资金的5%为村集体进行保底分红，村集体每年增收3.5万元，收取的收益资金30%用于村集体积累，70%用于村集体公益事业发展及残疾人、困难家庭、孤儿等困难家庭补助。</t>
  </si>
  <si>
    <t>（一）欠发达国有林场巩固提升项目（2个）</t>
  </si>
  <si>
    <t>民乐县
林业和草原局</t>
  </si>
  <si>
    <t xml:space="preserve">六坝林场
</t>
  </si>
  <si>
    <t xml:space="preserve">
北摊林场业务用房提升改造（维修改造业务用房485平方米，包含污水处理、水、电改造等）。</t>
  </si>
  <si>
    <t xml:space="preserve">
北滩林场</t>
  </si>
  <si>
    <t>华瑞农业</t>
  </si>
  <si>
    <t>牛舍所有粪污将用于生产生物有机肥后还田，进一步降低农业公司运营成本，减少环境污染，同时带动周边10户以上群众就近务工，增加农户工资性收入3000元以上。</t>
  </si>
  <si>
    <t>项目实施后，形成固定资产归六坝镇股份经济合作社所有，项目总投资568万元，衔接资金补助400万元，带动周边群众52人参与务工，发放工资122.04万元。</t>
  </si>
  <si>
    <t>大堵麻供水工程杨坊干线杨坊段老旧主管改建工程</t>
  </si>
  <si>
    <t>丰乐镇
白庙村</t>
  </si>
  <si>
    <t>改建存有供水隐患的管道1.58km，配套修建阀门井1座，更换阀门13台。</t>
  </si>
  <si>
    <t>丰乐镇</t>
  </si>
  <si>
    <t>顺化镇张宋村基础设施建设项目</t>
  </si>
  <si>
    <t>顺化镇
张宋村</t>
  </si>
  <si>
    <r>
      <rPr>
        <sz val="14"/>
        <color rgb="FF000000"/>
        <rFont val="仿宋_GB2312"/>
        <family val="3"/>
        <charset val="134"/>
      </rPr>
      <t>地平及踏步台进行维修49</t>
    </r>
    <r>
      <rPr>
        <sz val="14"/>
        <color rgb="FF000000"/>
        <rFont val="宋体"/>
        <family val="3"/>
        <charset val="134"/>
      </rPr>
      <t>㎡</t>
    </r>
    <r>
      <rPr>
        <sz val="14"/>
        <color rgb="FF000000"/>
        <rFont val="仿宋_GB2312"/>
        <family val="3"/>
        <charset val="134"/>
      </rPr>
      <t>，拆除破损地砖310</t>
    </r>
    <r>
      <rPr>
        <sz val="14"/>
        <color rgb="FF000000"/>
        <rFont val="宋体"/>
        <family val="3"/>
        <charset val="134"/>
      </rPr>
      <t>㎡</t>
    </r>
    <r>
      <rPr>
        <sz val="14"/>
        <color rgb="FF000000"/>
        <rFont val="仿宋_GB2312"/>
        <family val="3"/>
        <charset val="134"/>
      </rPr>
      <t>，修复破损花池砖275.04</t>
    </r>
    <r>
      <rPr>
        <sz val="14"/>
        <color rgb="FF000000"/>
        <rFont val="宋体"/>
        <family val="3"/>
        <charset val="134"/>
      </rPr>
      <t>㎡</t>
    </r>
    <r>
      <rPr>
        <sz val="14"/>
        <color rgb="FF000000"/>
        <rFont val="仿宋_GB2312"/>
        <family val="3"/>
        <charset val="134"/>
      </rPr>
      <t>，重新规划铺设地砖284.4</t>
    </r>
    <r>
      <rPr>
        <sz val="14"/>
        <color rgb="FF000000"/>
        <rFont val="宋体"/>
        <family val="3"/>
        <charset val="134"/>
      </rPr>
      <t>㎡</t>
    </r>
    <r>
      <rPr>
        <sz val="14"/>
        <color rgb="FF000000"/>
        <rFont val="仿宋_GB2312"/>
        <family val="3"/>
        <charset val="134"/>
      </rPr>
      <t>，公共厕更换水箱3个，更换厕所厕具4个，更换排气风扇2个，对排水管道进行维修更换28米。购买垃圾桶50个。民南公路两侧路肩及路沿石、人行道铺设，拆除加修复重铺2164.8平米。民南公路两侧人居环境整治，包括死树清理、路肩树池平整、垃圾清运等。破损花池砖进行修复更换395</t>
    </r>
    <r>
      <rPr>
        <sz val="14"/>
        <color rgb="FF000000"/>
        <rFont val="宋体"/>
        <family val="3"/>
        <charset val="134"/>
      </rPr>
      <t>㎡</t>
    </r>
    <r>
      <rPr>
        <sz val="14"/>
        <color rgb="FF000000"/>
        <rFont val="仿宋_GB2312"/>
        <family val="3"/>
        <charset val="134"/>
      </rPr>
      <t>，损坏路面进行硬化1075.6</t>
    </r>
    <r>
      <rPr>
        <sz val="14"/>
        <color rgb="FF000000"/>
        <rFont val="宋体"/>
        <family val="3"/>
        <charset val="134"/>
      </rPr>
      <t>㎡</t>
    </r>
    <r>
      <rPr>
        <sz val="14"/>
        <color rgb="FF000000"/>
        <rFont val="仿宋_GB2312"/>
        <family val="3"/>
        <charset val="134"/>
      </rPr>
      <t>，人行道缺口处铺设渗水砖189.86</t>
    </r>
    <r>
      <rPr>
        <sz val="14"/>
        <color rgb="FF000000"/>
        <rFont val="宋体"/>
        <family val="3"/>
        <charset val="134"/>
      </rPr>
      <t>㎡</t>
    </r>
    <r>
      <rPr>
        <sz val="14"/>
        <color rgb="FF000000"/>
        <rFont val="仿宋_GB2312"/>
        <family val="3"/>
        <charset val="134"/>
      </rPr>
      <t>，巷道内破损人行道砖换铺356</t>
    </r>
    <r>
      <rPr>
        <sz val="14"/>
        <color rgb="FF000000"/>
        <rFont val="宋体"/>
        <family val="3"/>
        <charset val="134"/>
      </rPr>
      <t>㎡</t>
    </r>
    <r>
      <rPr>
        <sz val="14"/>
        <color rgb="FF000000"/>
        <rFont val="仿宋_GB2312"/>
        <family val="3"/>
        <charset val="134"/>
      </rPr>
      <t>。新架设路灯26盏；同时对沿路沿线路灯、电线杆进行净化处理，对已有路灯进行修理，更换电池及灯头控制器，更换灯光源，对广场原有中华灯进行维修改造，旧灯维修。</t>
    </r>
  </si>
  <si>
    <t>学习运用“千万工程”经验，推动省级示范村建设再上水平。通过项目建设补齐基础设施短板、基础设施不断完善，乡村风貌日新月异、人居环境持续向好，公共服务更加便捷。提升群众获得感和幸福感。</t>
  </si>
  <si>
    <t>在建设过程中充分吸纳当地劳动力就业，带动群众务工增收，注重发挥项目效益，切实提升人居环境质量，夯实乡村建设基础。项目结算后，及时办理项目资产接收登记，加强资产管护，发挥群众共享共管优势，提升群众获得感。</t>
  </si>
  <si>
    <t>顺化镇
人民政府</t>
  </si>
  <si>
    <t>南古镇景会村基础设施建设项目</t>
  </si>
  <si>
    <t>南古镇
景会村</t>
  </si>
  <si>
    <r>
      <rPr>
        <sz val="14"/>
        <color rgb="FF000000"/>
        <rFont val="仿宋_GB2312"/>
        <family val="3"/>
        <charset val="134"/>
      </rPr>
      <t>景会村自来水管网改建17公里，并架设分水器、水井等基础设施，道路两侧人行道更换渗水砖500</t>
    </r>
    <r>
      <rPr>
        <sz val="14"/>
        <color rgb="FF000000"/>
        <rFont val="宋体"/>
        <family val="3"/>
        <charset val="134"/>
      </rPr>
      <t>㎡</t>
    </r>
    <r>
      <rPr>
        <sz val="14"/>
        <color rgb="FF000000"/>
        <rFont val="仿宋_GB2312"/>
        <family val="3"/>
        <charset val="134"/>
      </rPr>
      <t>、路沿石250m，路灯维修45盏，购置垃圾桶65个，维修垃圾中转站1处。完成0.6公里道路建设，维修通村道路破损路面86</t>
    </r>
    <r>
      <rPr>
        <sz val="14"/>
        <color rgb="FF000000"/>
        <rFont val="宋体"/>
        <family val="3"/>
        <charset val="134"/>
      </rPr>
      <t>㎡</t>
    </r>
    <r>
      <rPr>
        <sz val="14"/>
        <color rgb="FF000000"/>
        <rFont val="仿宋_GB2312"/>
        <family val="3"/>
        <charset val="134"/>
      </rPr>
      <t>，架设涵管1处，产业路铺设砾石2340</t>
    </r>
    <r>
      <rPr>
        <sz val="14"/>
        <color rgb="FF000000"/>
        <rFont val="宋体"/>
        <family val="3"/>
        <charset val="134"/>
      </rPr>
      <t>㎡</t>
    </r>
    <r>
      <rPr>
        <sz val="14"/>
        <color rgb="FF000000"/>
        <rFont val="仿宋_GB2312"/>
        <family val="3"/>
        <charset val="134"/>
      </rPr>
      <t>，村内广场地坪修复260</t>
    </r>
    <r>
      <rPr>
        <sz val="14"/>
        <color rgb="FF000000"/>
        <rFont val="宋体"/>
        <family val="3"/>
        <charset val="134"/>
      </rPr>
      <t>㎡</t>
    </r>
    <r>
      <rPr>
        <sz val="14"/>
        <color rgb="FF000000"/>
        <rFont val="仿宋_GB2312"/>
        <family val="3"/>
        <charset val="134"/>
      </rPr>
      <t>、护坡维修253</t>
    </r>
    <r>
      <rPr>
        <sz val="14"/>
        <color rgb="FF000000"/>
        <rFont val="宋体"/>
        <family val="3"/>
        <charset val="134"/>
      </rPr>
      <t>㎡</t>
    </r>
    <r>
      <rPr>
        <sz val="14"/>
        <color rgb="FF000000"/>
        <rFont val="仿宋_GB2312"/>
        <family val="3"/>
        <charset val="134"/>
      </rPr>
      <t>、更换渗水砖360</t>
    </r>
    <r>
      <rPr>
        <sz val="14"/>
        <color rgb="FF000000"/>
        <rFont val="宋体"/>
        <family val="3"/>
        <charset val="134"/>
      </rPr>
      <t>㎡</t>
    </r>
    <r>
      <rPr>
        <sz val="14"/>
        <color rgb="FF000000"/>
        <rFont val="仿宋_GB2312"/>
        <family val="3"/>
        <charset val="134"/>
      </rPr>
      <t>，公厕1处，蓄水池附属设施1处。</t>
    </r>
  </si>
  <si>
    <t>进一步解决农户出行难问题和饮水安全，改善群众的居住条件，提高生活水平。</t>
  </si>
  <si>
    <t>为村民提供更好的基础设施和公共服务条件，提高村民的生活便利性和幸福感。</t>
  </si>
  <si>
    <t>南古镇
人民政府</t>
  </si>
  <si>
    <t>六坝镇六坝村基础设施建设项目</t>
  </si>
  <si>
    <t>地坪硬化5300平方米，新建供水管网1公里，新建供电线路1公里，路沿石铺设500米</t>
  </si>
  <si>
    <t>学习运用“千万工程”经验，推动和美乡村建设再上水平。通过项目建设补齐基础设施短板、基础设施不断完善，乡村风貌日新月异、人居环境持续向好，公共服务更加便捷。提升群众获得感和幸福感。</t>
  </si>
  <si>
    <t>六坝镇
人民政府</t>
  </si>
  <si>
    <t>三堡镇三堡村基础设施建设</t>
  </si>
  <si>
    <t>三堡镇三堡村场地硬化1500平方米，集镇公厕维修改造3处，路灯架设45盏，维修80盏。</t>
  </si>
  <si>
    <t>改善群众的居住条件，提高生活水平。</t>
  </si>
  <si>
    <t>三堡镇
人民政府</t>
  </si>
  <si>
    <t>项目实施，通过灌溉设施建设，输水能力和灌溉效益上升30%。同时，带动周边群众就地务工，增加务工收入。</t>
  </si>
  <si>
    <t>南古镇城南村公共基础设施建设项目</t>
  </si>
  <si>
    <t>路灯维修32盏，街道集中整治176处，电线架设2公里，改建村级社区服务中心1处，配备垃圾桶80个。</t>
  </si>
  <si>
    <r>
      <rPr>
        <sz val="14"/>
        <color rgb="FF000000"/>
        <rFont val="仿宋_GB2312"/>
        <family val="3"/>
        <charset val="134"/>
      </rPr>
      <t>鼓励引导脱贫劳动力（含监测帮扶对象）外出务工就业，
  1.计划为1900名跨省务工稳定就业3个月以上的脱贫劳动力（含监测帮扶对</t>
    </r>
    <r>
      <rPr>
        <sz val="14"/>
        <rFont val="仿宋_GB2312"/>
        <family val="3"/>
        <charset val="134"/>
      </rPr>
      <t>象）按照600元/人的标准发放一次性交通补助，需补助资金114万元。
2.计划为1860名省外务工稳定就业3个月以上但不能提供相关证明资料的脱贫劳动力（含监测帮扶对象）按照200元/人的标准定额预付一次性交通补助，需补助资金37.2</t>
    </r>
    <r>
      <rPr>
        <sz val="14"/>
        <color rgb="FF000000"/>
        <rFont val="仿宋_GB2312"/>
        <family val="3"/>
        <charset val="134"/>
      </rPr>
      <t xml:space="preserve">万元，
 </t>
    </r>
  </si>
  <si>
    <t xml:space="preserve">1.举办农业种植养殖、农产品品牌建设及加工营销、农业产业链及新型产业培育、智慧农业及农业数字经济、农村集体经济发展及产业经营管理、基层治理生态环保及乡村旅游等技术和农业全产业链、乡村工匠及技能技艺、农业科技等现代农业产业人才培育的乡村振兴主题班次26期，开展乡村“五支队伍”培训工作，完成农业企业负责人、专业合作社成员、家庭农场主、种养殖大户、产业致富带头人等实用人才培训1700多人。对新型农业经营主体带头人、乡村建设带头人、返乡农民工、农业技术员、农村创新创业青年、种养加能手等开展专项培训，培训人数达1500余人。
</t>
  </si>
  <si>
    <t>农业农村局（经管站）</t>
  </si>
  <si>
    <t>面向退役军人、返乡创业大中专毕业生、农民工等返乡群体，帮助其补齐农业农村知识短板，加强创业创新群体的职业技能培训，提升就业创业能力。</t>
  </si>
  <si>
    <t>帮助其补齐农业农村知识短板，加强创业创新群体的职业技能培训，提升就业创业能力。</t>
  </si>
  <si>
    <t xml:space="preserve">
农业农村局</t>
  </si>
  <si>
    <t xml:space="preserve">
农业农村局
（经管站）</t>
  </si>
  <si>
    <t>围绕粮食和特色农产品等产业，开展技术培训，提升种植管理水平，提高农业产业发展水平，促进丰产丰收。</t>
  </si>
  <si>
    <t>提升种植管理水平，提高农业产业发展水平，促进丰产丰收。</t>
  </si>
  <si>
    <t>为全县脱贫户家庭中目前正在接受中等职业教育、高等职业教育和技工类院校教育的1000名学生，每生补助3000元</t>
  </si>
  <si>
    <t>进一步拓展就业渠道，更容易获得稳定的就业岗位，从而实现家庭增收，改善家庭的经济状况。</t>
  </si>
  <si>
    <t>五、项目管理费（1个）</t>
  </si>
  <si>
    <t>主要用于帮扶项目的规划编制、项目评估、论证、招投标、监理、检查验收相关的开支。</t>
  </si>
  <si>
    <t>甘财振兴
〔2024〕9号</t>
  </si>
  <si>
    <t>甘财振兴
〔2024〕10号</t>
  </si>
  <si>
    <t>三堡镇三堡村发展壮大村集体经济</t>
  </si>
  <si>
    <t>建成年产600吨手工挂面生产线一条（库房面积200平方米、厂房面积650平方米），配套相关附属设施有和面机2台、揉面机2台、切条压饼机1套、搓条绕条及2套、醒面系统1套、上架烘干线4条、下架切面机1套、包装机1套。</t>
  </si>
  <si>
    <t>项目建成后，形成的固定资产归属三堡村所有，通过“企业+村集体+农户”的模式发展壮大村集体经济。村集体将资产租赁给合作社。同时，吸纳县内农户15人到企业就业，人均增加收入5000元左右。</t>
  </si>
  <si>
    <t xml:space="preserve">1.村集体经济组织作为资金投入主体，将衔接资金作为投入，每年按照不低于同期银行利率的比例获得分红收益。50%用于村集体村公益事业、贫困学生等补助，50%作为本金以增资扩股形式继续投资获取收益。以此类推，实现倍增计划，逐年壮大村集体经济。
2.采取“村党组织+村集体经济组织+产业基地+农户”的方式，以旧村委会为阵地，闲置资产盘活利用，将衔接资金打捆投入使用，按第一种方式获取收益分红，逐年壮大村集体经济。
</t>
  </si>
  <si>
    <t>圆梦苑发展壮大村集体经济</t>
  </si>
  <si>
    <t>集华农业建设标准化钢构生产车间1间（900平方米）、硬化道路72平方米、配套购置生产设备、架设附属配套设施。</t>
  </si>
  <si>
    <t>项目建成后，通过“企业+村集体+农户”的模式发展壮大村集体经济。村集体将资产租赁给集华农业。同时，吸纳脱贫户、监测户5户以上到马铃薯脱毒繁育中心就业，人均增加收入1000元左右。</t>
  </si>
  <si>
    <t>项目建成后，形成的固定资产归属圆梦苑（社区）所有，集华农业按照不低于当年同期银行利率收取收益为村集体进行保底分红，村集体当年实现收入4万元以上，收益的30%用于村集体积累，70%用于村集体公益事业发展。</t>
  </si>
  <si>
    <t xml:space="preserve">园区管委会                                                                                                                                                                                </t>
  </si>
  <si>
    <t>圆梦苑社区</t>
  </si>
  <si>
    <t>南古镇城东村基础设施建设项目</t>
  </si>
  <si>
    <t>南古镇城东村铺设长1.6公里，宽6米的人行道9600平米；铺设1.6公里路沿石，民南公路两侧人居环境整治，包括死树清理、路肩树池平整、垃圾清运等。</t>
  </si>
  <si>
    <t>改善城东村群众居住条件和交通条件，进一步改善居住条件，提高农民的生产生活水平。</t>
  </si>
  <si>
    <t>张乡振局发[2024]8号</t>
  </si>
  <si>
    <t>奶牛场建设项目</t>
  </si>
  <si>
    <t>新建泌乳牛舍1栋3600平方米，配套建设饲喂、刮粪、消毒等设施设备60台（套）。</t>
  </si>
  <si>
    <t>通过配套完善养殖场基础设施，促进发展养殖业，提高养殖场承载能力，带动群众增加养殖业收入。</t>
  </si>
  <si>
    <t>该项目实施后，进一步改善养殖小区畜禽养殖条件，确保养殖小区尽快投入使用发挥效益。</t>
  </si>
  <si>
    <t>县农业农村局
（畜牧股）</t>
  </si>
  <si>
    <t>甘肃华瑞农业股份有限公司</t>
  </si>
  <si>
    <t>肉牛冻精补助项目</t>
  </si>
  <si>
    <t>按存栏基础母牛数量计算，民乐县冻精补助53万元。</t>
  </si>
  <si>
    <t>根据能繁母牛存栏量、冻精需求量、冻精储存管理等情况进行统一采购，降低采购成本，采购冻精优先支持有需求的脱贫户、监测对象，统筹支持一般户和肉牛养殖场(户、企、合作社)。</t>
  </si>
  <si>
    <t>民乐县老旧日光温室改造项目</t>
  </si>
  <si>
    <t>民乐县老旧日光温室改造项目：对80座日光温室大棚进行提升改造，包括更换棚膜、棉被帘、维修更换卷帘机、卷膜机等设施设备，棚内电路改造、前后屋面改造、建设自动喷水系统80套。</t>
  </si>
  <si>
    <t>为当地农民提供农业生产信息，技术培训，统一销售农产品，在产前、产中、产后服务中发挥了有效的带动作用。</t>
  </si>
  <si>
    <t>项目实施，不仅吸纳本地12户农户进行务工，可增加工资性收入14.4万元，其中脱贫户1户，脱贫人口4人，增加收入12000元，同时还带动周边农户100余户共同发展</t>
  </si>
  <si>
    <t>民乐县福美华农业科技开发有限公司</t>
  </si>
  <si>
    <t>民乐县农业农村局
（农机推广中心）</t>
  </si>
  <si>
    <t>乡村振兴股</t>
  </si>
  <si>
    <t>项目实施后，可以借助寄递物流将产品推向更广阔的市场，扩大生产规模，提高企业效益。寄递物流的完善为乡村电商提供了有力支撑，吸引更多创业者投身乡村电商领域，带动乡村经济发展。</t>
  </si>
  <si>
    <r>
      <rPr>
        <sz val="14"/>
        <color rgb="FF000000"/>
        <rFont val="仿宋_GB2312"/>
        <family val="3"/>
        <charset val="134"/>
      </rPr>
      <t>1.</t>
    </r>
    <r>
      <rPr>
        <sz val="14"/>
        <color rgb="FF000000"/>
        <rFont val="Arial"/>
        <family val="2"/>
      </rPr>
      <t> </t>
    </r>
    <r>
      <rPr>
        <sz val="14"/>
        <color rgb="FF000000"/>
        <rFont val="仿宋_GB2312"/>
        <family val="3"/>
        <charset val="134"/>
      </rPr>
      <t>带动相关产业发展：寄递物流的发展会带动乡村交通运输、仓储、包装等相关产业的发展，形成产业集群效应，促进乡村经济多元化发展。
2.</t>
    </r>
    <r>
      <rPr>
        <sz val="14"/>
        <color rgb="FF000000"/>
        <rFont val="Arial"/>
        <family val="2"/>
      </rPr>
      <t> </t>
    </r>
    <r>
      <rPr>
        <sz val="14"/>
        <color rgb="FF000000"/>
        <rFont val="仿宋_GB2312"/>
        <family val="3"/>
        <charset val="134"/>
      </rPr>
      <t>拓宽就业渠道，增加经济收入。</t>
    </r>
  </si>
  <si>
    <t xml:space="preserve">
农业农村局
（乡村振兴股）</t>
  </si>
  <si>
    <t>邮电局</t>
  </si>
  <si>
    <t>鼓励引导脱贫劳动力（含监测帮扶对象）外出务工就业，1.计划为1913名省内县外务工稳定就业3个月以上的脱贫劳动力（含监测帮扶对象）按照300元/人的标准发放一次性交通补助，需交通补助58.29万元。
2.计划为614名省内县外务工稳定就业3个月以上但不能提供相关证明资料的脱贫劳动力（含监测帮扶对象）按照100元/人的标准定额预付一次性交通补助，需补助资金6.14万元。</t>
  </si>
  <si>
    <t>法律明白人培训</t>
  </si>
  <si>
    <t>司法局</t>
  </si>
  <si>
    <t>全县法律明白人培训150人。</t>
  </si>
  <si>
    <t>通过法律明白人的培训，能够及时化解矛盾，防止矛盾激化升级，为社会稳定提供有力保障。
法律明白人作为法治建设的基层力量，有助于将法治理念深入到社会的各个角落，推动国家依法治国进程。</t>
  </si>
  <si>
    <t>法律明白人可以协助调解社区内的矛盾纠纷，引导居民通过合法途径解决问题，减少冲突和不稳定因素，营造和谐的社区环境。</t>
  </si>
  <si>
    <t xml:space="preserve">
司法局</t>
  </si>
  <si>
    <t>2024年分领域设立乡村工匠站（室）5个。支持设立名师工作室，推行乡村工匠特色学徒制，开展师徒传承、提升乡村工匠技艺、创作传统工艺精品、转化技艺研究成果，传承发展创新传统技艺，带动乡村特色产业发展，促进农民稳定就业增收。</t>
  </si>
  <si>
    <t xml:space="preserve">
为乡村工匠提供交流、学习和培训的平台，提升他们的技艺水平和综合素质，培养更多乡村技能人才，为乡村振兴提供人才支撑。
推动乡村治理：乡村工匠站可以成为乡村居民交流和互动的场所，促进乡村社会和谐稳定，推动乡村治理体系和治理能力现代化。</t>
  </si>
  <si>
    <t>1.存进乡村产业发展：为乡村特色产业如传统手工艺、农产品加工等提供技术支持和创新动力，提升产品质量和附加值，带动乡村产业升级，增加农民收入。
2.带动就业创业：为乡村居民提供更多就业机会，尤其是那些具有一定技艺但缺乏平台的人。同时，也鼓励年轻人返乡创业，传承和发展乡村技艺。</t>
  </si>
  <si>
    <t xml:space="preserve">
农业农村局
</t>
  </si>
  <si>
    <t xml:space="preserve">对2023年认定的10名乡村工匠和2024年遴选储备的50名乡村工匠开展传统手工艺和手工业的乡村技能人才培训。
</t>
  </si>
  <si>
    <t>培养出的各类乡村工匠可以推动当地特色产业的发展，促进乡村旅游经济的繁荣。
有助于提升乡村的整体经济实力，为乡村振兴提供有力的支撑。</t>
  </si>
  <si>
    <t>乡村工匠的就业和创业能够带动当地农民增收致富。他们可以雇佣当地劳动力，促进农村劳动力的就地转移，提高农民的经济收入。</t>
  </si>
  <si>
    <t xml:space="preserve">
妇联</t>
  </si>
  <si>
    <t>土地经营权流转暨村集体经济规范运营骨干能力提升培训</t>
  </si>
  <si>
    <t xml:space="preserve">全县2024年农村土地经营权流转暨村集体经济规范运营骨干能力提升培训班350人，共计资金24.2万元 </t>
  </si>
  <si>
    <t xml:space="preserve">
农业农村局
（经营指导站）</t>
  </si>
  <si>
    <t>一批中央（5631）</t>
  </si>
  <si>
    <t>一批省级（4505）</t>
  </si>
  <si>
    <t>二批中央
（115）</t>
  </si>
  <si>
    <t>二批省级（2335）</t>
  </si>
  <si>
    <t>民财农函[2024]38号</t>
  </si>
  <si>
    <t>（二）畜牧业发展（6个）</t>
  </si>
  <si>
    <t>民联镇万头肉牛标准化繁育基地项目</t>
  </si>
  <si>
    <t>民联镇下翟寨村</t>
  </si>
  <si>
    <t>民乐县昌芳生态农林牧发展有限公司新建圈舍扣棚面积达5000平方米以上，配套饲草棚、粪污处理等设施设备，且存栏量达设计存栏50%以上，按照总投资30%给与补助，衔接资金投入200万元用于建设2000平米圈舍。</t>
  </si>
  <si>
    <t>全县规模化养殖水平持续提高。全县肉牛（牦牛）年出栏新增1.1万头，畜牧产值可增加1.32亿元。通过集中修建养殖场，调整了农业农村产业结构，推动了零散养殖模式向规模化、标准化、集约化养殖模式转变。同时，将分散的养殖户集中在一起，通过配套粪污处理设施设备，大大提高了粪污资源化利用水平，有效改善了人居环境，达到经济、社会、生态同步提高。</t>
  </si>
  <si>
    <t>项目建成后，形成的固定资产权属归农业农村局，按照“谁主管、谁负责”的原则，由项目实施主体与农业农村局以不低于同期银行基准利率资产使用收益签订收益分红合同，收益分红上交农业农村局专项账户后，按照“发展壮大村集体经济收益资金分配方案”，收益分红资金由经管站提出使用计划，农业农村局审批后，用于壮大全县172个行政村村集体经济。</t>
  </si>
  <si>
    <t>民联镇人民政府</t>
  </si>
  <si>
    <r>
      <t>民乐县</t>
    </r>
    <r>
      <rPr>
        <sz val="14"/>
        <rFont val="宋体"/>
        <family val="3"/>
        <charset val="134"/>
      </rPr>
      <t>犇</t>
    </r>
    <r>
      <rPr>
        <sz val="14"/>
        <rFont val="仿宋_GB2312"/>
        <family val="3"/>
        <charset val="134"/>
      </rPr>
      <t>腾丰牧养殖专业合作社改造提升项目</t>
    </r>
  </si>
  <si>
    <t>洪水镇上柴村</t>
  </si>
  <si>
    <t>总投资166万元以上，改扩建圈舍扣棚面积达3000平方米以上，改造提升场区道路，配套饲草棚、粪污处理等设施设备，且存栏量达设计存栏50%以上的养殖场，按照总投资30%给与补助，衔接资金投入50万元用于改造提升场区道路1公里。</t>
  </si>
  <si>
    <t>全县规模化养殖水平持续提高。全县肉牛（牦牛）年出栏新增0.6万头，畜牧产值可增加0.72亿元。通过改造提升养殖场相关设施设备，有效改善了人居环境，达到经济、社会、生态同步提高。</t>
  </si>
  <si>
    <t>洪水镇人民政府</t>
  </si>
  <si>
    <t>（五）村集体经济发展项目（6个）</t>
  </si>
  <si>
    <t>南丰镇杂粮及榨油坊加工作坊项目</t>
  </si>
  <si>
    <t>南丰镇炒面庄村</t>
  </si>
  <si>
    <r>
      <t>南丰镇炒面庄村新建阳光罩棚1727平方米，投资44.902万元，硬化地坪1800</t>
    </r>
    <r>
      <rPr>
        <sz val="14"/>
        <color rgb="FFFF0000"/>
        <rFont val="楷体_GB2312"/>
        <family val="3"/>
        <charset val="134"/>
      </rPr>
      <t>㎡，投资21.6万元。</t>
    </r>
  </si>
  <si>
    <t>项目实施，可以收购当地农户种植的菜籽、谷子青稞等农作物初加工，形成了以杂粮为主的特色产业，不断完善经营模式，推动村集体经济的持续壮大。</t>
  </si>
  <si>
    <t>项目建成后，形成的固定资产权属归炒面庄村股份经济合作社，通过农产品初加工，可以调动农户的种植积极性，带动周边群众10户就地就近务工，增加工资性收入，促进群众增收致富。同时，进一步壮大村集体经济。</t>
  </si>
  <si>
    <t>南丰镇人民政府</t>
  </si>
  <si>
    <t>（六）落实粮食安全（2个）</t>
  </si>
  <si>
    <t>（七）发展食用菌产业（3个）</t>
  </si>
  <si>
    <t>民乐县高科技智能化设施温室建设项目</t>
  </si>
  <si>
    <t>2023.7-2025.7</t>
  </si>
  <si>
    <t xml:space="preserve">民乐工业园区 </t>
  </si>
  <si>
    <t>建设温室大棚1栋及功能区用房1座,总建筑面积约110469.88平方米。其中:1#温室建筑面积95132.34 平方米、功能区用房建筑面积 15337.54 平方米。功能区保鲜库、分拣包装区、设备区等。</t>
  </si>
  <si>
    <t>鸿飞生物有限科技公司食用菌种植产能提升项目</t>
  </si>
  <si>
    <t>工业园区</t>
  </si>
  <si>
    <t>鸿飞生物有限科技公司食用菌种植产能提升项目水冷空调10台；灭菌锅炉两台；套袋机1个；蒸汽锅炉1个，地面硬化3000米。</t>
  </si>
  <si>
    <t>（八）扶持经营主体联农带农项目（2个）</t>
  </si>
  <si>
    <t>农业经营主体联农带农务工奖补</t>
  </si>
  <si>
    <t>农业经营主体</t>
  </si>
  <si>
    <t>对通过订单生产、托养托管、技术服务等方式联农带农效果好的农业经营主体，当年通过订单生产、托养托管、技术服务等方式带动50户以上农户深度参与生产经营，且吸纳本县区劳动力务工就业10名以上的，每吸纳1名农村劳动力务工就业累计达到3个月以上，且按时足额支付劳动报酬的，给与农业经营主体不高于3000元的一次性奖补，累计最高奖补额度不得超过50万元。</t>
  </si>
  <si>
    <t>激励农业经营主体做大做强，带动全县种植业、农产品加工业发展壮大。</t>
  </si>
  <si>
    <t>鼓励农业经营主体吸纳农民务工，带动农民增收，实现多方共赢，农业经营主体为农民提供务工机会，农民通过付出劳动获得工资报酬，直接增加了现金收入。
2.奖补政策激励经营主体优先与当地农民签订长期或季节性务工合同，减少农民就业的季节性和临时性波动，降低失业风险，使农民有相对稳定的收入预期。
3.获得奖补后，经营主体能以更合理成本吸引和留住劳动力，满足生产经营中的人力需求，，提高经济效益。</t>
  </si>
  <si>
    <t>农业经营主体贷款贴息</t>
  </si>
  <si>
    <t>对通过订单生产、托养托管、技术服务等方式联农带农效果好的农业经营主体当年用于农业产业发展的贷款，可使用衔接资金按照不高于贷款利率的50%给予一次性差额贴息，最高贴息额度不高于50万元。</t>
  </si>
  <si>
    <t>缓解企业的经济压力，促进产业发展，有助于实现政府扶持农业产业发展的政策目标，促进农业现代化、产业化，提高农业综合生产能力，保障农产品供应稳定。</t>
  </si>
  <si>
    <t xml:space="preserve">
 1.政府贴息降低了金融机构的信贷风险。农业经营主体的还款压力减小，违约风险也随之降低。
2.直接减轻了经营主体的财务负担。降低了融资成本，使他们能够有更多资金用于扩大生产规模、更新农业设备、引进新技术等。
</t>
  </si>
  <si>
    <t>（二）农村人居环境整治（4）</t>
  </si>
  <si>
    <t>南丰镇人居环境整治</t>
  </si>
  <si>
    <t>南丰镇
黑山村
边庄村
炒面庄村</t>
  </si>
  <si>
    <r>
      <t>1.对集镇污水池进行重建，拆除原坍塌破损污水池，在旧址建设90m</t>
    </r>
    <r>
      <rPr>
        <sz val="14"/>
        <rFont val="宋体"/>
        <family val="3"/>
        <charset val="134"/>
      </rPr>
      <t>³</t>
    </r>
    <r>
      <rPr>
        <sz val="14"/>
        <rFont val="仿宋_GB2312"/>
        <family val="3"/>
        <charset val="134"/>
      </rPr>
      <t>污水池；
2.对黑山村、边庄村、炒面庄村4个垃圾中转站进行维修；
3.对民乐县南丰镇国道227沿线、各村主干道、高铁沿线、张扁高速公路沿线、扁都口景区等地区开展人居环境集中整治等活动。</t>
    </r>
  </si>
  <si>
    <t>通过持续加大人居环境整治力度，整治国道227沿线、各村主干道、高铁沿线、张扁高速公路沿线、扁都口景区等重点区域，达到宜居宜业美丽生态村庄。</t>
  </si>
  <si>
    <t xml:space="preserve">
南丰镇人民政府</t>
  </si>
  <si>
    <t xml:space="preserve">
南丰镇
黑山村
边庄村
炒面庄村</t>
  </si>
  <si>
    <t>三、就业奖补项目（14个）</t>
  </si>
  <si>
    <t>产业或创业带头人经营能力提升培训</t>
  </si>
  <si>
    <t>经营主体骨干能力提升培训</t>
  </si>
  <si>
    <t>四、金融帮扶（2个）</t>
  </si>
  <si>
    <t>一、农业产业发展（34个）</t>
    <phoneticPr fontId="45" type="noConversion"/>
  </si>
  <si>
    <t>（三）公共基础设施建设（12个）</t>
    <phoneticPr fontId="45" type="noConversion"/>
  </si>
  <si>
    <t>二、乡村建设行动（18个）</t>
    <phoneticPr fontId="45" type="noConversion"/>
  </si>
  <si>
    <t xml:space="preserve">渠系建设46.42公里，其中：
1.永固镇十支1.5公里，南关村明管架设4公里；南关村4公里，
2.民联镇刘信村0.4公里，小川子0.3公里，龙山村1.7公里，东寨村2.8公里；
3.新天镇山寨村滴管架设4.75公里；
4.南丰镇何庄村4公里，铁城村1公里，黑山村1.38公里；
5.顺化镇宗寨村1.5公里；
6.丰乐镇刘庄村1.95公里，双营村2公里，新庄村2.6公里；
7.洪水镇里仁村0.82公里，叶官村0.32公里，老号村新建斗渠2.5公里，烧坊村新建斗渠1.6公里。
8.南古镇盐城村0.45公里，杨坊村0.7公里；   
9.三堡镇任官村1公里，下吾旗村1.4公里；
10.六坝镇六坝村2.6公里，四坝村0.5公里。
11.顺化镇新天乐村6.8公里。
12.民联镇龙山蓄水池建设1座，补助资金130万元，
13.六坝镇五坝村1.4公里，五庄村1公里，北滩村0.5公里，4.六坝村新建蓄水池1座，补助资金68.34万元。
14.新天镇山寨村建设蓄水池1座并配套附属设施，补助资金136万元。闫户村大庄组渠系建设1.7公里。
</t>
    <phoneticPr fontId="45" type="noConversion"/>
  </si>
  <si>
    <t xml:space="preserve">对全县脱贫村及常住人口聚集地人饮管网及污水管网改造，每公里补助1万元。其中：
1.永固镇姚寨村水厂至村内主管网5公里；
2.民联镇太和村40公里，东寨村8.5公里，复兴村8公里；
3.新天镇马均村8.5公里，太平村20公里，吴油村6公里。
4.洪水镇吴庄村自来水管道架设6公里。
5.圆梦苑社区人饮工程16公里及设备维护维修。
6.南古镇高郝村人饮管网改造11公里，周庄村16公里。
7.六坝镇赵岗村人饮管网改造35公里；四堡村40公里，海潮坝6公里。
8.丰乐镇何庄新建100立方的人饮蓄水池1座及供水管网改造3公里，管理用房1座.
9.南丰镇人饮管网改造10公里，每公里补助1万元。其中：张连庄村2公里，黑山村4公里，何庄村4公里。
</t>
    <phoneticPr fontId="45" type="noConversion"/>
  </si>
  <si>
    <t>共计项目（69个）</t>
    <phoneticPr fontId="45" type="noConversion"/>
  </si>
  <si>
    <t>c</t>
  </si>
  <si>
    <t>项目实施进度</t>
  </si>
  <si>
    <t>报账支出情况</t>
  </si>
  <si>
    <t>开工</t>
  </si>
  <si>
    <t>完工</t>
  </si>
  <si>
    <t>验收</t>
  </si>
  <si>
    <t>已报账资金</t>
  </si>
  <si>
    <t>未报账资金</t>
  </si>
  <si>
    <t>支出率</t>
  </si>
  <si>
    <t>已开工</t>
  </si>
  <si>
    <t>已完工</t>
  </si>
  <si>
    <t>已验收</t>
  </si>
  <si>
    <t>已验收</t>
    <phoneticPr fontId="45" type="noConversion"/>
  </si>
  <si>
    <t>已开工</t>
    <phoneticPr fontId="45" type="noConversion"/>
  </si>
  <si>
    <t>2024.1-2024.12</t>
    <phoneticPr fontId="45" type="noConversion"/>
  </si>
  <si>
    <t>民乐县2024年财政衔接推进乡村振兴补助资金项目实施计划完成情况统计表</t>
    <phoneticPr fontId="4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</si>
</sst>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Red]\(0\)"/>
    <numFmt numFmtId="178" formatCode="0.00_ "/>
    <numFmt numFmtId="179" formatCode="0_ "/>
    <numFmt numFmtId="180" formatCode="0.0000_ "/>
  </numFmts>
  <fonts count="53" x14ac:knownFonts="1">
    <font>
      <sz val="12"/>
      <name val="等线"/>
      <charset val="134"/>
    </font>
    <font>
      <sz val="10"/>
      <color rgb="FF000000"/>
      <name val="黑体"/>
      <family val="3"/>
      <charset val="134"/>
    </font>
    <font>
      <sz val="14"/>
      <color rgb="FF000000"/>
      <name val="黑体"/>
      <family val="3"/>
      <charset val="134"/>
    </font>
    <font>
      <sz val="14"/>
      <color rgb="FF000000"/>
      <name val="宋体"/>
      <family val="3"/>
      <charset val="134"/>
    </font>
    <font>
      <sz val="14"/>
      <color rgb="FFFF0000"/>
      <name val="宋体"/>
      <family val="3"/>
      <charset val="134"/>
    </font>
    <font>
      <b/>
      <sz val="14"/>
      <color rgb="FF000000"/>
      <name val="宋体"/>
      <family val="3"/>
      <charset val="134"/>
    </font>
    <font>
      <sz val="14"/>
      <color rgb="FF000000"/>
      <name val="等线"/>
      <family val="3"/>
      <charset val="134"/>
    </font>
    <font>
      <sz val="14"/>
      <color rgb="FF000000"/>
      <name val="仿宋_GB2312"/>
      <family val="3"/>
      <charset val="134"/>
    </font>
    <font>
      <sz val="11"/>
      <color rgb="FF000000"/>
      <name val="宋体"/>
      <family val="3"/>
      <charset val="134"/>
    </font>
    <font>
      <sz val="11"/>
      <color rgb="FFFF0000"/>
      <name val="宋体"/>
      <family val="3"/>
      <charset val="134"/>
    </font>
    <font>
      <sz val="12"/>
      <color rgb="FF000000"/>
      <name val="等线"/>
      <family val="3"/>
      <charset val="134"/>
    </font>
    <font>
      <sz val="36"/>
      <color rgb="FF000000"/>
      <name val="方正小标宋简体"/>
      <family val="4"/>
      <charset val="134"/>
    </font>
    <font>
      <sz val="14"/>
      <color rgb="FF000000"/>
      <name val="仿宋"/>
      <family val="3"/>
      <charset val="134"/>
    </font>
    <font>
      <b/>
      <sz val="14"/>
      <color rgb="FF000000"/>
      <name val="仿宋"/>
      <family val="3"/>
      <charset val="134"/>
    </font>
    <font>
      <sz val="14"/>
      <color rgb="FFFF0000"/>
      <name val="仿宋"/>
      <family val="3"/>
      <charset val="134"/>
    </font>
    <font>
      <sz val="14"/>
      <color rgb="FFFF0000"/>
      <name val="黑体"/>
      <family val="3"/>
      <charset val="134"/>
    </font>
    <font>
      <sz val="36"/>
      <color rgb="FFFF0000"/>
      <name val="方正小标宋简体"/>
      <family val="4"/>
      <charset val="134"/>
    </font>
    <font>
      <b/>
      <sz val="14"/>
      <color rgb="FFFF0000"/>
      <name val="宋体"/>
      <family val="3"/>
      <charset val="134"/>
    </font>
    <font>
      <b/>
      <sz val="14"/>
      <color rgb="FF000000"/>
      <name val="等线"/>
      <family val="3"/>
      <charset val="134"/>
    </font>
    <font>
      <sz val="14"/>
      <color rgb="FFFF0000"/>
      <name val="等线"/>
      <family val="3"/>
      <charset val="134"/>
    </font>
    <font>
      <sz val="20"/>
      <color rgb="FF000000"/>
      <name val="黑体"/>
      <family val="3"/>
      <charset val="134"/>
    </font>
    <font>
      <sz val="16"/>
      <color rgb="FF000000"/>
      <name val="黑体"/>
      <family val="3"/>
      <charset val="134"/>
    </font>
    <font>
      <sz val="20"/>
      <color rgb="FFFF0000"/>
      <name val="等线"/>
      <family val="3"/>
      <charset val="134"/>
    </font>
    <font>
      <sz val="20"/>
      <name val="仿宋_GB2312"/>
      <family val="3"/>
      <charset val="134"/>
    </font>
    <font>
      <b/>
      <sz val="16"/>
      <color rgb="FF000000"/>
      <name val="黑体"/>
      <family val="3"/>
      <charset val="134"/>
    </font>
    <font>
      <b/>
      <sz val="20"/>
      <color rgb="FF000000"/>
      <name val="宋体"/>
      <family val="3"/>
      <charset val="134"/>
    </font>
    <font>
      <sz val="16"/>
      <name val="仿宋_GB2312"/>
      <family val="3"/>
      <charset val="134"/>
    </font>
    <font>
      <sz val="20"/>
      <color rgb="FF000000"/>
      <name val="宋体"/>
      <family val="3"/>
      <charset val="134"/>
    </font>
    <font>
      <sz val="20"/>
      <color rgb="FFFF0000"/>
      <name val="宋体"/>
      <family val="3"/>
      <charset val="134"/>
    </font>
    <font>
      <sz val="20"/>
      <color rgb="FF000000"/>
      <name val="等线"/>
      <family val="3"/>
      <charset val="134"/>
    </font>
    <font>
      <sz val="14"/>
      <name val="仿宋_GB2312"/>
      <family val="3"/>
      <charset val="134"/>
    </font>
    <font>
      <b/>
      <sz val="14"/>
      <color rgb="FF000000"/>
      <name val="仿宋_GB2312"/>
      <family val="3"/>
      <charset val="134"/>
    </font>
    <font>
      <sz val="11"/>
      <color rgb="FF000000"/>
      <name val="仿宋_GB2312"/>
      <family val="3"/>
      <charset val="134"/>
    </font>
    <font>
      <sz val="12"/>
      <color rgb="FF000000"/>
      <name val="仿宋_GB2312"/>
      <family val="3"/>
      <charset val="134"/>
    </font>
    <font>
      <sz val="12"/>
      <name val="仿宋_GB2312"/>
      <family val="3"/>
      <charset val="134"/>
    </font>
    <font>
      <sz val="14"/>
      <color rgb="FFFF0000"/>
      <name val="仿宋_GB2312"/>
      <family val="3"/>
      <charset val="134"/>
    </font>
    <font>
      <b/>
      <sz val="36"/>
      <color rgb="FF000000"/>
      <name val="方正小标宋简体"/>
      <family val="4"/>
      <charset val="134"/>
    </font>
    <font>
      <b/>
      <sz val="14"/>
      <name val="宋体"/>
      <family val="3"/>
      <charset val="134"/>
    </font>
    <font>
      <b/>
      <sz val="14"/>
      <name val="仿宋_GB2312"/>
      <family val="3"/>
      <charset val="134"/>
    </font>
    <font>
      <sz val="14"/>
      <color rgb="FF000000"/>
      <name val="楷体_GB2312"/>
      <family val="3"/>
      <charset val="134"/>
    </font>
    <font>
      <b/>
      <sz val="14"/>
      <color rgb="FFFF0000"/>
      <name val="仿宋_GB2312"/>
      <family val="3"/>
      <charset val="134"/>
    </font>
    <font>
      <sz val="16"/>
      <color rgb="FFFF0000"/>
      <name val="黑体"/>
      <family val="3"/>
      <charset val="134"/>
    </font>
    <font>
      <sz val="14"/>
      <name val="宋体"/>
      <family val="3"/>
      <charset val="134"/>
    </font>
    <font>
      <sz val="14"/>
      <color rgb="FF000000"/>
      <name val="Arial"/>
      <family val="2"/>
    </font>
    <font>
      <sz val="14"/>
      <color rgb="FFFF0000"/>
      <name val="楷体_GB2312"/>
      <family val="3"/>
      <charset val="134"/>
    </font>
    <font>
      <sz val="9"/>
      <name val="等线"/>
      <family val="3"/>
      <charset val="134"/>
    </font>
    <font>
      <b/>
      <sz val="12"/>
      <name val="宋体"/>
      <family val="3"/>
      <charset val="134"/>
    </font>
    <font>
      <b/>
      <sz val="12"/>
      <name val="仿宋_GB2312"/>
      <family val="3"/>
      <charset val="134"/>
    </font>
    <font>
      <sz val="11"/>
      <color indexed="8"/>
      <name val="宋体"/>
      <family val="3"/>
      <charset val="134"/>
    </font>
    <font>
      <sz val="12"/>
      <name val="宋体"/>
      <family val="3"/>
      <charset val="134"/>
    </font>
    <font>
      <sz val="9"/>
      <name val="宋体"/>
      <family val="3"/>
      <charset val="134"/>
    </font>
    <font>
      <sz val="12"/>
      <name val="仿宋"/>
      <family val="3"/>
      <charset val="134"/>
    </font>
    <font>
      <b/>
      <sz val="12"/>
      <name val="仿宋"/>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48" fillId="0" borderId="0"/>
    <xf numFmtId="0" fontId="49" fillId="0" borderId="0"/>
  </cellStyleXfs>
  <cellXfs count="224">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pplyAlignment="1"/>
    <xf numFmtId="0" fontId="7"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177" fontId="8" fillId="0" borderId="0" xfId="0" applyNumberFormat="1" applyFont="1" applyAlignment="1">
      <alignment horizontal="left" vertical="center"/>
    </xf>
    <xf numFmtId="0" fontId="8" fillId="0" borderId="0" xfId="0" applyFont="1" applyAlignment="1">
      <alignment horizontal="center" vertical="center" wrapText="1"/>
    </xf>
    <xf numFmtId="0" fontId="8"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7" fontId="12" fillId="0" borderId="1" xfId="0" applyNumberFormat="1" applyFont="1" applyBorder="1" applyAlignment="1">
      <alignment horizontal="center" vertical="center" wrapText="1"/>
    </xf>
    <xf numFmtId="177" fontId="12" fillId="0" borderId="1" xfId="0" applyNumberFormat="1" applyFont="1" applyBorder="1" applyAlignment="1">
      <alignment horizontal="left" vertical="center" wrapText="1"/>
    </xf>
    <xf numFmtId="177" fontId="13" fillId="0" borderId="1" xfId="0" applyNumberFormat="1" applyFont="1" applyBorder="1" applyAlignment="1">
      <alignment horizontal="left" vertical="center" wrapText="1"/>
    </xf>
    <xf numFmtId="0" fontId="3" fillId="0" borderId="1" xfId="0" applyFont="1" applyBorder="1" applyAlignment="1">
      <alignment horizontal="center" vertical="center"/>
    </xf>
    <xf numFmtId="177" fontId="5" fillId="0" borderId="1" xfId="0" applyNumberFormat="1" applyFont="1" applyBorder="1" applyAlignment="1">
      <alignment horizontal="left" vertical="center" wrapText="1"/>
    </xf>
    <xf numFmtId="177" fontId="5" fillId="0" borderId="1" xfId="0" applyNumberFormat="1" applyFont="1" applyBorder="1" applyAlignment="1">
      <alignment horizontal="left" vertical="center"/>
    </xf>
    <xf numFmtId="177" fontId="3" fillId="0" borderId="1" xfId="0" applyNumberFormat="1" applyFont="1" applyBorder="1" applyAlignment="1">
      <alignment horizontal="left" vertical="center"/>
    </xf>
    <xf numFmtId="0" fontId="2" fillId="0" borderId="0" xfId="0" applyFont="1" applyAlignment="1">
      <alignment horizontal="center" vertical="center" wrapText="1"/>
    </xf>
    <xf numFmtId="177" fontId="13" fillId="0" borderId="1" xfId="0" applyNumberFormat="1" applyFont="1" applyBorder="1" applyAlignment="1">
      <alignment horizontal="center" vertical="center" wrapText="1"/>
    </xf>
    <xf numFmtId="0" fontId="10" fillId="0" borderId="0" xfId="0" applyFont="1" applyAlignment="1">
      <alignment horizontal="center" vertical="center"/>
    </xf>
    <xf numFmtId="0" fontId="18" fillId="0" borderId="0" xfId="0" applyFont="1">
      <alignment vertical="center"/>
    </xf>
    <xf numFmtId="0" fontId="21" fillId="0" borderId="0" xfId="0" applyFont="1">
      <alignment vertical="center"/>
    </xf>
    <xf numFmtId="0" fontId="20" fillId="0" borderId="0" xfId="0" applyFont="1">
      <alignment vertical="center"/>
    </xf>
    <xf numFmtId="0" fontId="22" fillId="0" borderId="0" xfId="0" applyFont="1">
      <alignment vertical="center"/>
    </xf>
    <xf numFmtId="0" fontId="21" fillId="0" borderId="0" xfId="0" applyFont="1" applyAlignment="1">
      <alignment horizontal="center" vertical="center"/>
    </xf>
    <xf numFmtId="178" fontId="8" fillId="0" borderId="0" xfId="0" applyNumberFormat="1" applyFont="1" applyAlignment="1">
      <alignment horizontal="center" vertical="center"/>
    </xf>
    <xf numFmtId="178" fontId="2" fillId="0" borderId="0" xfId="0" applyNumberFormat="1" applyFont="1" applyAlignment="1">
      <alignment horizontal="center" vertical="center"/>
    </xf>
    <xf numFmtId="177" fontId="23" fillId="0" borderId="1" xfId="0" applyNumberFormat="1" applyFont="1" applyBorder="1" applyAlignment="1">
      <alignment horizontal="center" vertical="center" wrapText="1"/>
    </xf>
    <xf numFmtId="0" fontId="26" fillId="0" borderId="1" xfId="0" applyFont="1" applyBorder="1" applyAlignment="1">
      <alignment horizontal="left" vertical="center" wrapText="1"/>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7" fillId="0" borderId="0" xfId="0" applyFont="1" applyAlignment="1"/>
    <xf numFmtId="179" fontId="5"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177" fontId="7" fillId="0" borderId="1" xfId="0" applyNumberFormat="1" applyFont="1" applyBorder="1" applyAlignment="1">
      <alignment horizontal="left" vertical="center" wrapText="1"/>
    </xf>
    <xf numFmtId="179" fontId="7" fillId="0" borderId="1" xfId="0" applyNumberFormat="1" applyFont="1" applyBorder="1" applyAlignment="1">
      <alignment horizontal="center" vertical="center" wrapText="1"/>
    </xf>
    <xf numFmtId="177" fontId="30"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177" fontId="30"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32" fillId="0" borderId="0" xfId="0" applyFont="1">
      <alignment vertical="center"/>
    </xf>
    <xf numFmtId="0" fontId="7" fillId="0" borderId="1" xfId="0" applyFont="1" applyBorder="1" applyAlignment="1"/>
    <xf numFmtId="0" fontId="33" fillId="0" borderId="0" xfId="0" applyFont="1">
      <alignment vertical="center"/>
    </xf>
    <xf numFmtId="0" fontId="34" fillId="0" borderId="0" xfId="0" applyFont="1">
      <alignment vertical="center"/>
    </xf>
    <xf numFmtId="0" fontId="34" fillId="0" borderId="1" xfId="0" applyFont="1" applyBorder="1">
      <alignment vertical="center"/>
    </xf>
    <xf numFmtId="0" fontId="35" fillId="0" borderId="0" xfId="0" applyFont="1">
      <alignment vertical="center"/>
    </xf>
    <xf numFmtId="0" fontId="31" fillId="0" borderId="1" xfId="0" applyFont="1" applyBorder="1">
      <alignment vertical="center"/>
    </xf>
    <xf numFmtId="0" fontId="7" fillId="0" borderId="1" xfId="0" applyFont="1" applyBorder="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1" fillId="0" borderId="0" xfId="0" applyFont="1">
      <alignment vertical="center"/>
    </xf>
    <xf numFmtId="177" fontId="31" fillId="0" borderId="1" xfId="0" applyNumberFormat="1" applyFont="1" applyBorder="1" applyAlignment="1">
      <alignment horizontal="left" vertical="center" wrapText="1"/>
    </xf>
    <xf numFmtId="177" fontId="31" fillId="0" borderId="1" xfId="0" applyNumberFormat="1" applyFont="1" applyBorder="1" applyAlignment="1">
      <alignment horizontal="center" vertical="center" wrapText="1"/>
    </xf>
    <xf numFmtId="177" fontId="12" fillId="0" borderId="7" xfId="0" applyNumberFormat="1" applyFont="1" applyBorder="1" applyAlignment="1">
      <alignment horizontal="left" vertical="center" wrapText="1"/>
    </xf>
    <xf numFmtId="179" fontId="38" fillId="0" borderId="1" xfId="0" applyNumberFormat="1" applyFont="1" applyBorder="1" applyAlignment="1">
      <alignment horizontal="center" vertical="center" wrapText="1"/>
    </xf>
    <xf numFmtId="179" fontId="12" fillId="0" borderId="1" xfId="0" applyNumberFormat="1" applyFont="1" applyBorder="1" applyAlignment="1">
      <alignment horizontal="center" vertical="center" wrapText="1"/>
    </xf>
    <xf numFmtId="179" fontId="12" fillId="0" borderId="1" xfId="0" applyNumberFormat="1" applyFont="1" applyBorder="1" applyAlignment="1">
      <alignment horizontal="left" vertical="center" wrapText="1"/>
    </xf>
    <xf numFmtId="0" fontId="8" fillId="0" borderId="1" xfId="0" applyFont="1" applyBorder="1">
      <alignment vertical="center"/>
    </xf>
    <xf numFmtId="0" fontId="8" fillId="0" borderId="1" xfId="0" applyFont="1" applyBorder="1" applyAlignment="1">
      <alignment horizontal="center" vertical="center"/>
    </xf>
    <xf numFmtId="0" fontId="3" fillId="0" borderId="1" xfId="0" applyFont="1" applyBorder="1">
      <alignment vertical="center"/>
    </xf>
    <xf numFmtId="0" fontId="5" fillId="0" borderId="0" xfId="0" applyFont="1" applyAlignment="1">
      <alignment horizontal="left" vertical="center"/>
    </xf>
    <xf numFmtId="0" fontId="7" fillId="2" borderId="0" xfId="0" applyFont="1" applyFill="1">
      <alignment vertical="center"/>
    </xf>
    <xf numFmtId="178" fontId="9" fillId="0" borderId="0" xfId="0" applyNumberFormat="1" applyFont="1" applyAlignment="1">
      <alignment horizontal="center" vertical="center"/>
    </xf>
    <xf numFmtId="178" fontId="5"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177" fontId="7" fillId="0" borderId="5" xfId="0" applyNumberFormat="1" applyFont="1" applyBorder="1" applyAlignment="1">
      <alignment horizontal="left" vertical="center" wrapText="1"/>
    </xf>
    <xf numFmtId="178" fontId="3" fillId="0" borderId="5" xfId="0" applyNumberFormat="1" applyFont="1" applyBorder="1" applyAlignment="1">
      <alignment horizontal="center" vertical="center" wrapText="1"/>
    </xf>
    <xf numFmtId="178" fontId="8" fillId="0" borderId="5" xfId="0" applyNumberFormat="1" applyFont="1" applyBorder="1" applyAlignment="1">
      <alignment horizontal="center" vertical="center"/>
    </xf>
    <xf numFmtId="178" fontId="7" fillId="0" borderId="1" xfId="0" applyNumberFormat="1" applyFont="1" applyBorder="1" applyAlignment="1">
      <alignment horizontal="left" vertical="center" wrapText="1"/>
    </xf>
    <xf numFmtId="178" fontId="0" fillId="0" borderId="1" xfId="0" applyNumberFormat="1" applyBorder="1">
      <alignment vertical="center"/>
    </xf>
    <xf numFmtId="178" fontId="3" fillId="0" borderId="7" xfId="0" applyNumberFormat="1" applyFont="1" applyBorder="1" applyAlignment="1">
      <alignment horizontal="center" vertical="center" wrapText="1"/>
    </xf>
    <xf numFmtId="177" fontId="7" fillId="0" borderId="7" xfId="0" applyNumberFormat="1" applyFont="1" applyBorder="1" applyAlignment="1">
      <alignment horizontal="left" vertical="center" wrapText="1"/>
    </xf>
    <xf numFmtId="178" fontId="8" fillId="0" borderId="7" xfId="0" applyNumberFormat="1" applyFont="1" applyBorder="1" applyAlignment="1">
      <alignment horizontal="center" vertical="center"/>
    </xf>
    <xf numFmtId="178" fontId="38" fillId="0" borderId="1" xfId="0" applyNumberFormat="1" applyFont="1" applyBorder="1" applyAlignment="1">
      <alignment horizontal="center" vertical="center" wrapText="1"/>
    </xf>
    <xf numFmtId="178" fontId="30" fillId="0" borderId="1" xfId="0" applyNumberFormat="1" applyFont="1" applyBorder="1" applyAlignment="1">
      <alignment horizontal="center" vertical="center" wrapText="1"/>
    </xf>
    <xf numFmtId="178" fontId="35" fillId="0" borderId="1" xfId="0" applyNumberFormat="1" applyFont="1" applyBorder="1" applyAlignment="1">
      <alignment horizontal="center" vertical="center" wrapText="1"/>
    </xf>
    <xf numFmtId="177" fontId="39" fillId="0" borderId="1" xfId="0" applyNumberFormat="1" applyFont="1" applyBorder="1" applyAlignment="1">
      <alignment horizontal="left" vertical="center" wrapText="1"/>
    </xf>
    <xf numFmtId="178" fontId="3"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xf>
    <xf numFmtId="178" fontId="6" fillId="0" borderId="1" xfId="0" applyNumberFormat="1" applyFont="1" applyBorder="1" applyAlignment="1">
      <alignment horizontal="center" vertical="center"/>
    </xf>
    <xf numFmtId="178" fontId="30" fillId="0" borderId="1" xfId="0" applyNumberFormat="1" applyFont="1" applyBorder="1" applyAlignment="1">
      <alignment horizontal="left" vertical="center" wrapText="1"/>
    </xf>
    <xf numFmtId="0" fontId="30" fillId="0" borderId="1" xfId="0" applyFont="1" applyBorder="1" applyAlignment="1">
      <alignment horizontal="center" vertical="center" wrapText="1"/>
    </xf>
    <xf numFmtId="178" fontId="8" fillId="0" borderId="1" xfId="0" applyNumberFormat="1" applyFont="1" applyBorder="1" applyAlignment="1">
      <alignment horizontal="center" vertical="center"/>
    </xf>
    <xf numFmtId="178" fontId="26" fillId="0" borderId="1" xfId="0" applyNumberFormat="1" applyFont="1" applyBorder="1" applyAlignment="1">
      <alignment horizontal="left" vertical="center" wrapText="1"/>
    </xf>
    <xf numFmtId="178" fontId="12" fillId="0" borderId="1" xfId="0" applyNumberFormat="1" applyFont="1" applyBorder="1" applyAlignment="1">
      <alignment horizontal="center" vertical="center" wrapText="1"/>
    </xf>
    <xf numFmtId="178" fontId="15" fillId="0" borderId="0" xfId="0" applyNumberFormat="1" applyFont="1" applyAlignment="1">
      <alignment horizontal="center" vertical="center"/>
    </xf>
    <xf numFmtId="178" fontId="17" fillId="0" borderId="1" xfId="0" applyNumberFormat="1" applyFont="1" applyBorder="1" applyAlignment="1">
      <alignment horizontal="center" vertical="center" wrapText="1"/>
    </xf>
    <xf numFmtId="178" fontId="7" fillId="0" borderId="1" xfId="0" applyNumberFormat="1" applyFont="1" applyBorder="1">
      <alignment vertical="center"/>
    </xf>
    <xf numFmtId="178" fontId="35" fillId="0" borderId="1" xfId="0" applyNumberFormat="1" applyFont="1" applyBorder="1">
      <alignment vertical="center"/>
    </xf>
    <xf numFmtId="178" fontId="9" fillId="0" borderId="1" xfId="0" applyNumberFormat="1" applyFont="1" applyBorder="1" applyAlignment="1">
      <alignment horizontal="center" vertical="center"/>
    </xf>
    <xf numFmtId="178" fontId="3" fillId="0" borderId="5" xfId="0" applyNumberFormat="1" applyFont="1" applyBorder="1" applyAlignment="1">
      <alignment horizontal="center" vertical="center"/>
    </xf>
    <xf numFmtId="177" fontId="12" fillId="0" borderId="5" xfId="0" applyNumberFormat="1" applyFont="1" applyBorder="1" applyAlignment="1">
      <alignment horizontal="left" vertical="center" wrapText="1"/>
    </xf>
    <xf numFmtId="178" fontId="8" fillId="0" borderId="1" xfId="0" applyNumberFormat="1" applyFont="1" applyBorder="1">
      <alignment vertical="center"/>
    </xf>
    <xf numFmtId="178" fontId="3" fillId="0" borderId="7" xfId="0" applyNumberFormat="1" applyFont="1" applyBorder="1" applyAlignment="1">
      <alignment horizontal="center" vertical="center"/>
    </xf>
    <xf numFmtId="178" fontId="40" fillId="0" borderId="1" xfId="0" applyNumberFormat="1" applyFont="1" applyBorder="1" applyAlignment="1">
      <alignment horizontal="center" vertical="center" wrapText="1"/>
    </xf>
    <xf numFmtId="178" fontId="30" fillId="0" borderId="1" xfId="0" applyNumberFormat="1" applyFont="1" applyBorder="1">
      <alignment vertical="center"/>
    </xf>
    <xf numFmtId="178" fontId="3" fillId="0" borderId="1" xfId="0" applyNumberFormat="1" applyFont="1" applyBorder="1">
      <alignment vertical="center"/>
    </xf>
    <xf numFmtId="178" fontId="5" fillId="0" borderId="1" xfId="0" applyNumberFormat="1" applyFont="1" applyBorder="1">
      <alignment vertical="center"/>
    </xf>
    <xf numFmtId="178" fontId="17" fillId="0" borderId="1" xfId="0" applyNumberFormat="1" applyFont="1" applyBorder="1" applyAlignment="1">
      <alignment horizontal="center" vertical="center"/>
    </xf>
    <xf numFmtId="178" fontId="6" fillId="0" borderId="1" xfId="0" applyNumberFormat="1" applyFont="1" applyBorder="1">
      <alignment vertical="center"/>
    </xf>
    <xf numFmtId="178" fontId="19" fillId="0" borderId="1" xfId="0" applyNumberFormat="1" applyFont="1" applyBorder="1" applyAlignment="1">
      <alignment horizontal="center" vertical="center"/>
    </xf>
    <xf numFmtId="178" fontId="31"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xf>
    <xf numFmtId="178" fontId="24" fillId="0" borderId="1" xfId="0" applyNumberFormat="1" applyFont="1" applyBorder="1" applyAlignment="1">
      <alignment horizontal="center" vertical="center" wrapText="1"/>
    </xf>
    <xf numFmtId="178" fontId="21" fillId="0" borderId="1" xfId="0" applyNumberFormat="1" applyFont="1" applyBorder="1">
      <alignment vertical="center"/>
    </xf>
    <xf numFmtId="178" fontId="31" fillId="0" borderId="1" xfId="0" applyNumberFormat="1" applyFont="1" applyBorder="1">
      <alignment vertical="center"/>
    </xf>
    <xf numFmtId="177" fontId="7" fillId="0" borderId="4" xfId="0" applyNumberFormat="1" applyFont="1" applyBorder="1" applyAlignment="1">
      <alignment horizontal="left" vertical="center" wrapText="1"/>
    </xf>
    <xf numFmtId="178" fontId="25" fillId="0" borderId="1" xfId="0" applyNumberFormat="1" applyFont="1" applyBorder="1" applyAlignment="1">
      <alignment horizontal="center" vertical="center" wrapText="1"/>
    </xf>
    <xf numFmtId="178" fontId="27" fillId="0" borderId="1" xfId="0" applyNumberFormat="1" applyFont="1" applyBorder="1">
      <alignment vertical="center"/>
    </xf>
    <xf numFmtId="178" fontId="14"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1" fillId="0" borderId="1" xfId="0" applyFont="1" applyBorder="1">
      <alignment vertical="center"/>
    </xf>
    <xf numFmtId="177"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left" vertical="center" wrapText="1"/>
    </xf>
    <xf numFmtId="178" fontId="7" fillId="2" borderId="1" xfId="0" applyNumberFormat="1" applyFont="1" applyFill="1" applyBorder="1" applyAlignment="1">
      <alignment horizontal="center" vertical="center" wrapText="1"/>
    </xf>
    <xf numFmtId="178" fontId="3" fillId="0" borderId="1" xfId="0" applyNumberFormat="1" applyFont="1" applyBorder="1" applyAlignment="1">
      <alignment horizontal="center"/>
    </xf>
    <xf numFmtId="178" fontId="0" fillId="0" borderId="1" xfId="0" applyNumberFormat="1" applyBorder="1" applyAlignment="1">
      <alignment horizontal="center" vertical="center"/>
    </xf>
    <xf numFmtId="178" fontId="34" fillId="0" borderId="1" xfId="0" applyNumberFormat="1" applyFont="1" applyBorder="1" applyAlignment="1">
      <alignment horizontal="center" vertical="center"/>
    </xf>
    <xf numFmtId="178" fontId="32"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178" fontId="5" fillId="0" borderId="1" xfId="0" applyNumberFormat="1" applyFont="1" applyBorder="1" applyAlignment="1">
      <alignment horizontal="left" vertical="center"/>
    </xf>
    <xf numFmtId="178" fontId="7" fillId="0" borderId="1" xfId="0" applyNumberFormat="1" applyFont="1" applyBorder="1" applyAlignment="1"/>
    <xf numFmtId="178" fontId="7" fillId="2" borderId="1" xfId="0" applyNumberFormat="1" applyFont="1" applyFill="1" applyBorder="1" applyAlignment="1">
      <alignment horizontal="left" vertical="center" wrapText="1"/>
    </xf>
    <xf numFmtId="178" fontId="7" fillId="2" borderId="1" xfId="0" applyNumberFormat="1" applyFont="1" applyFill="1" applyBorder="1">
      <alignment vertical="center"/>
    </xf>
    <xf numFmtId="178" fontId="12" fillId="0" borderId="1" xfId="0" applyNumberFormat="1" applyFont="1" applyBorder="1" applyAlignment="1">
      <alignment horizontal="left" vertical="center" wrapText="1"/>
    </xf>
    <xf numFmtId="178" fontId="3" fillId="0" borderId="1" xfId="0" applyNumberFormat="1" applyFont="1" applyBorder="1" applyAlignment="1"/>
    <xf numFmtId="178" fontId="34" fillId="0" borderId="1" xfId="0" applyNumberFormat="1" applyFont="1" applyBorder="1">
      <alignment vertical="center"/>
    </xf>
    <xf numFmtId="0" fontId="6" fillId="0" borderId="0" xfId="0" applyFont="1" applyAlignment="1">
      <alignment horizontal="left" vertical="center"/>
    </xf>
    <xf numFmtId="0" fontId="33" fillId="2" borderId="0" xfId="0" applyFont="1" applyFill="1">
      <alignment vertical="center"/>
    </xf>
    <xf numFmtId="0" fontId="32" fillId="0" borderId="1" xfId="0" applyFont="1" applyBorder="1" applyAlignment="1">
      <alignment horizontal="center" vertical="center"/>
    </xf>
    <xf numFmtId="0" fontId="10" fillId="2" borderId="0" xfId="0" applyFont="1" applyFill="1">
      <alignment vertical="center"/>
    </xf>
    <xf numFmtId="178" fontId="35" fillId="0" borderId="1" xfId="0" applyNumberFormat="1" applyFont="1" applyBorder="1" applyAlignment="1">
      <alignment horizontal="center" vertical="center"/>
    </xf>
    <xf numFmtId="178" fontId="41" fillId="0" borderId="1" xfId="0" applyNumberFormat="1" applyFont="1" applyBorder="1" applyAlignment="1">
      <alignment horizontal="center" vertical="center"/>
    </xf>
    <xf numFmtId="178" fontId="28" fillId="0" borderId="1" xfId="0" applyNumberFormat="1" applyFont="1" applyBorder="1" applyAlignment="1">
      <alignment horizontal="center" vertical="center"/>
    </xf>
    <xf numFmtId="178" fontId="4" fillId="0" borderId="1" xfId="0" applyNumberFormat="1" applyFont="1" applyBorder="1" applyAlignment="1">
      <alignment horizontal="center" vertical="center"/>
    </xf>
    <xf numFmtId="178" fontId="35"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6" fillId="0" borderId="0" xfId="0" applyFont="1" applyAlignment="1">
      <alignment horizontal="center" vertical="center" wrapText="1"/>
    </xf>
    <xf numFmtId="180" fontId="46" fillId="0" borderId="0" xfId="0" applyNumberFormat="1" applyFont="1" applyAlignment="1">
      <alignment horizontal="center" vertical="center" wrapText="1"/>
    </xf>
    <xf numFmtId="176" fontId="46" fillId="0" borderId="0" xfId="0" applyNumberFormat="1" applyFont="1" applyAlignment="1">
      <alignment horizontal="center" vertical="center" wrapText="1"/>
    </xf>
    <xf numFmtId="176" fontId="47" fillId="0" borderId="1" xfId="2" applyNumberFormat="1" applyFont="1" applyBorder="1" applyAlignment="1">
      <alignment vertical="center" wrapText="1"/>
    </xf>
    <xf numFmtId="10" fontId="47" fillId="0" borderId="1" xfId="2" applyNumberFormat="1" applyFont="1" applyBorder="1" applyAlignment="1">
      <alignment vertical="center" wrapText="1"/>
    </xf>
    <xf numFmtId="176" fontId="50" fillId="0" borderId="1" xfId="0" applyNumberFormat="1" applyFont="1" applyBorder="1" applyAlignment="1">
      <alignment horizontal="center" vertical="center" wrapText="1"/>
    </xf>
    <xf numFmtId="9" fontId="51" fillId="0" borderId="1" xfId="0" applyNumberFormat="1" applyFont="1" applyBorder="1" applyAlignment="1">
      <alignment horizontal="center" vertical="center" wrapText="1"/>
    </xf>
    <xf numFmtId="0" fontId="50" fillId="0" borderId="1" xfId="0" applyFont="1" applyBorder="1" applyAlignment="1">
      <alignment horizontal="center" vertical="center" wrapText="1"/>
    </xf>
    <xf numFmtId="176" fontId="38" fillId="0" borderId="1" xfId="0" applyNumberFormat="1" applyFont="1" applyBorder="1" applyAlignment="1">
      <alignment horizontal="center" vertical="center" wrapText="1"/>
    </xf>
    <xf numFmtId="176" fontId="46" fillId="0" borderId="1" xfId="0" applyNumberFormat="1" applyFont="1" applyBorder="1" applyAlignment="1">
      <alignment horizontal="center" vertical="center" wrapText="1"/>
    </xf>
    <xf numFmtId="180" fontId="46" fillId="0" borderId="1" xfId="0" applyNumberFormat="1" applyFont="1" applyBorder="1" applyAlignment="1">
      <alignment horizontal="center" vertical="center" wrapText="1"/>
    </xf>
    <xf numFmtId="178" fontId="46" fillId="0" borderId="1" xfId="0" applyNumberFormat="1" applyFont="1" applyBorder="1" applyAlignment="1">
      <alignment horizontal="center" vertical="center" wrapText="1"/>
    </xf>
    <xf numFmtId="178" fontId="37" fillId="0" borderId="1" xfId="0" applyNumberFormat="1" applyFont="1" applyBorder="1" applyAlignment="1">
      <alignment horizontal="center" vertical="center" wrapText="1"/>
    </xf>
    <xf numFmtId="0" fontId="46" fillId="0" borderId="1" xfId="0" applyFont="1" applyBorder="1" applyAlignment="1">
      <alignment horizontal="center" vertical="center" wrapText="1"/>
    </xf>
    <xf numFmtId="178" fontId="31" fillId="0" borderId="1" xfId="0" applyNumberFormat="1" applyFont="1" applyBorder="1" applyAlignment="1">
      <alignment horizontal="left" vertical="center" wrapText="1"/>
    </xf>
    <xf numFmtId="176" fontId="31" fillId="0" borderId="1" xfId="0" applyNumberFormat="1" applyFont="1" applyBorder="1" applyAlignment="1">
      <alignment horizontal="center" vertical="center" wrapText="1"/>
    </xf>
    <xf numFmtId="9" fontId="52" fillId="0" borderId="1" xfId="0" applyNumberFormat="1" applyFont="1" applyBorder="1" applyAlignment="1">
      <alignment horizontal="center" vertical="center" wrapText="1"/>
    </xf>
    <xf numFmtId="0" fontId="30"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177" fontId="30" fillId="3" borderId="1" xfId="0" applyNumberFormat="1" applyFont="1" applyFill="1" applyBorder="1" applyAlignment="1">
      <alignment horizontal="center" vertical="center" wrapText="1"/>
    </xf>
    <xf numFmtId="177" fontId="30" fillId="3" borderId="1" xfId="0" applyNumberFormat="1" applyFont="1" applyFill="1" applyBorder="1" applyAlignment="1">
      <alignment horizontal="left" vertical="center" wrapText="1"/>
    </xf>
    <xf numFmtId="178" fontId="7" fillId="3" borderId="1" xfId="0" applyNumberFormat="1" applyFont="1" applyFill="1" applyBorder="1" applyAlignment="1">
      <alignment horizontal="center" vertical="center" wrapText="1"/>
    </xf>
    <xf numFmtId="178" fontId="30" fillId="3" borderId="1" xfId="0" applyNumberFormat="1" applyFont="1" applyFill="1" applyBorder="1">
      <alignment vertical="center"/>
    </xf>
    <xf numFmtId="178" fontId="35" fillId="3" borderId="1" xfId="0" applyNumberFormat="1" applyFont="1" applyFill="1" applyBorder="1" applyAlignment="1">
      <alignment horizontal="center" vertical="center" wrapText="1"/>
    </xf>
    <xf numFmtId="177" fontId="7" fillId="3" borderId="1" xfId="0" applyNumberFormat="1" applyFont="1" applyFill="1" applyBorder="1" applyAlignment="1">
      <alignment horizontal="center" vertical="center" wrapText="1"/>
    </xf>
    <xf numFmtId="176" fontId="46" fillId="3" borderId="1"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9" fontId="51" fillId="3" borderId="1" xfId="0" applyNumberFormat="1" applyFont="1" applyFill="1" applyBorder="1" applyAlignment="1">
      <alignment horizontal="center" vertical="center" wrapText="1"/>
    </xf>
    <xf numFmtId="0" fontId="33" fillId="3" borderId="0" xfId="0" applyFont="1" applyFill="1">
      <alignment vertical="center"/>
    </xf>
    <xf numFmtId="0" fontId="30" fillId="3" borderId="0" xfId="0" applyFont="1" applyFill="1">
      <alignment vertical="center"/>
    </xf>
    <xf numFmtId="177" fontId="47" fillId="0" borderId="2" xfId="0" applyNumberFormat="1" applyFont="1" applyBorder="1" applyAlignment="1">
      <alignment horizontal="center" vertical="center" wrapText="1"/>
    </xf>
    <xf numFmtId="177" fontId="47" fillId="0" borderId="3" xfId="0" applyNumberFormat="1" applyFont="1" applyBorder="1" applyAlignment="1">
      <alignment horizontal="center" vertical="center" wrapText="1"/>
    </xf>
    <xf numFmtId="177" fontId="47" fillId="0" borderId="4" xfId="0" applyNumberFormat="1" applyFont="1" applyBorder="1" applyAlignment="1">
      <alignment horizontal="center" vertical="center" wrapText="1"/>
    </xf>
    <xf numFmtId="176" fontId="47" fillId="0" borderId="2" xfId="1" applyNumberFormat="1" applyFont="1" applyBorder="1" applyAlignment="1">
      <alignment horizontal="center" vertical="center" wrapText="1"/>
    </xf>
    <xf numFmtId="176" fontId="47" fillId="0" borderId="3" xfId="1" applyNumberFormat="1" applyFont="1" applyBorder="1" applyAlignment="1">
      <alignment horizontal="center" vertical="center" wrapText="1"/>
    </xf>
    <xf numFmtId="10" fontId="47" fillId="0" borderId="3" xfId="1" applyNumberFormat="1" applyFont="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176" fontId="47" fillId="0" borderId="1" xfId="2" applyNumberFormat="1" applyFont="1" applyBorder="1" applyAlignment="1">
      <alignment horizontal="center" vertical="center" wrapText="1"/>
    </xf>
    <xf numFmtId="10" fontId="47" fillId="0" borderId="1" xfId="2" applyNumberFormat="1" applyFont="1" applyBorder="1" applyAlignment="1">
      <alignment horizontal="center" vertical="center" wrapText="1"/>
    </xf>
    <xf numFmtId="0" fontId="36"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178" fontId="11" fillId="0" borderId="0" xfId="0" applyNumberFormat="1" applyFont="1" applyAlignment="1">
      <alignment horizontal="center" vertical="center"/>
    </xf>
    <xf numFmtId="178" fontId="16" fillId="0" borderId="0" xfId="0" applyNumberFormat="1" applyFont="1" applyAlignment="1">
      <alignment horizontal="center" vertical="center"/>
    </xf>
    <xf numFmtId="0" fontId="11" fillId="0" borderId="0" xfId="0" applyFont="1" applyAlignment="1">
      <alignment horizontal="center" vertical="center" wrapText="1"/>
    </xf>
    <xf numFmtId="178" fontId="5" fillId="0" borderId="2"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178" fontId="17" fillId="0" borderId="4"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8" fontId="5" fillId="0" borderId="1" xfId="0" applyNumberFormat="1" applyFont="1" applyBorder="1" applyAlignment="1">
      <alignment horizontal="center" vertical="center" wrapText="1"/>
    </xf>
    <xf numFmtId="178" fontId="5" fillId="0" borderId="5" xfId="0" applyNumberFormat="1"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7" xfId="0" applyNumberFormat="1" applyFont="1" applyBorder="1" applyAlignment="1">
      <alignment horizontal="center" vertical="center" wrapText="1"/>
    </xf>
    <xf numFmtId="178" fontId="37" fillId="0" borderId="5" xfId="0" applyNumberFormat="1" applyFont="1" applyBorder="1" applyAlignment="1">
      <alignment horizontal="center" vertical="center" wrapText="1"/>
    </xf>
    <xf numFmtId="178" fontId="37" fillId="0" borderId="6" xfId="0" applyNumberFormat="1" applyFont="1" applyBorder="1" applyAlignment="1">
      <alignment horizontal="center" vertical="center" wrapText="1"/>
    </xf>
    <xf numFmtId="178" fontId="37" fillId="0" borderId="7" xfId="0" applyNumberFormat="1" applyFont="1" applyBorder="1" applyAlignment="1">
      <alignment horizontal="center" vertical="center" wrapText="1"/>
    </xf>
    <xf numFmtId="177"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179" fontId="5" fillId="0" borderId="2" xfId="0" applyNumberFormat="1" applyFont="1" applyBorder="1" applyAlignment="1">
      <alignment horizontal="left" vertical="center" wrapText="1"/>
    </xf>
    <xf numFmtId="179" fontId="5" fillId="0" borderId="3" xfId="0" applyNumberFormat="1" applyFont="1" applyBorder="1" applyAlignment="1">
      <alignment horizontal="left" vertical="center" wrapText="1"/>
    </xf>
    <xf numFmtId="179" fontId="5" fillId="0" borderId="4" xfId="0" applyNumberFormat="1"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7" fillId="0" borderId="1" xfId="0" applyFont="1" applyBorder="1" applyAlignment="1">
      <alignment horizontal="left" vertical="center" wrapText="1"/>
    </xf>
    <xf numFmtId="177" fontId="30"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3">
    <cellStyle name="常规" xfId="0" builtinId="0"/>
    <cellStyle name="常规 2" xfId="1" xr:uid="{7658786C-CF64-4FBB-9611-517DC125F00B}"/>
    <cellStyle name="常规 3" xfId="2" xr:uid="{F326F9F7-5C80-4711-BAA8-3C0796B32E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编码"/>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农业人口"/>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农业用地"/>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员支出"/>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业发展"/>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区划"/>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础编码"/>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年一般预算收入"/>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机构人员信息"/>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年收入合计"/>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小学生"/>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人口"/>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财政供养人员增幅"/>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村级支出"/>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预算收入"/>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商税收"/>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检法司编制"/>
      <sheetName val="行政编制"/>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计"/>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X94"/>
  <sheetViews>
    <sheetView tabSelected="1" view="pageBreakPreview" zoomScaleNormal="100" workbookViewId="0">
      <selection activeCell="A8" sqref="A8:F8"/>
    </sheetView>
  </sheetViews>
  <sheetFormatPr defaultColWidth="9" defaultRowHeight="14.25" customHeight="1" x14ac:dyDescent="0.3"/>
  <cols>
    <col min="1" max="1" width="5.6328125" style="7" customWidth="1"/>
    <col min="2" max="2" width="18.90625" style="10" customWidth="1"/>
    <col min="3" max="3" width="8.6328125" style="10" customWidth="1"/>
    <col min="4" max="4" width="10.1796875" style="10" customWidth="1"/>
    <col min="5" max="5" width="13.7265625" style="10" customWidth="1"/>
    <col min="6" max="6" width="62.453125" style="11" customWidth="1"/>
    <col min="7" max="7" width="17.7265625" style="36" customWidth="1"/>
    <col min="8" max="9" width="16.26953125" style="36" customWidth="1"/>
    <col min="10" max="10" width="15.7265625" style="36" customWidth="1"/>
    <col min="11" max="11" width="17.08984375" style="75" customWidth="1"/>
    <col min="12" max="13" width="17.08984375" style="36" customWidth="1"/>
    <col min="14" max="14" width="10.7265625" style="153" customWidth="1"/>
    <col min="15" max="15" width="11.08984375" style="154" customWidth="1"/>
    <col min="16" max="16" width="9.26953125" style="154" customWidth="1"/>
    <col min="17" max="17" width="12.08984375" style="155" customWidth="1"/>
    <col min="18" max="18" width="12.36328125" style="155" customWidth="1"/>
    <col min="19" max="19" width="13.453125" style="154" customWidth="1"/>
    <col min="20" max="20" width="59.36328125" style="12" customWidth="1"/>
    <col min="21" max="21" width="66.7265625" style="12" customWidth="1"/>
    <col min="22" max="22" width="16.36328125" style="13" customWidth="1"/>
    <col min="23" max="23" width="15.90625" style="13" customWidth="1"/>
    <col min="24" max="24" width="12.453125" style="10" customWidth="1"/>
    <col min="25" max="37" width="9" style="15"/>
  </cols>
  <sheetData>
    <row r="1" spans="1:37" ht="25.5" customHeight="1" x14ac:dyDescent="0.3">
      <c r="A1" s="16" t="s">
        <v>59</v>
      </c>
      <c r="B1" s="16"/>
      <c r="C1" s="16"/>
      <c r="D1" s="16"/>
      <c r="E1" s="16"/>
      <c r="F1" s="17"/>
      <c r="G1" s="37"/>
      <c r="H1" s="37"/>
      <c r="I1" s="37"/>
      <c r="J1" s="37"/>
      <c r="K1" s="98"/>
      <c r="L1" s="37"/>
      <c r="M1" s="37"/>
      <c r="N1" s="153" t="s">
        <v>371</v>
      </c>
      <c r="T1" s="17"/>
      <c r="U1" s="17"/>
      <c r="V1" s="28"/>
      <c r="W1" s="28"/>
      <c r="X1" s="16"/>
    </row>
    <row r="2" spans="1:37" ht="55.5" customHeight="1" x14ac:dyDescent="0.3">
      <c r="A2" s="194" t="s">
        <v>386</v>
      </c>
      <c r="B2" s="195"/>
      <c r="C2" s="195"/>
      <c r="D2" s="195"/>
      <c r="E2" s="195"/>
      <c r="F2" s="196"/>
      <c r="G2" s="197"/>
      <c r="H2" s="197"/>
      <c r="I2" s="197"/>
      <c r="J2" s="197"/>
      <c r="K2" s="198"/>
      <c r="L2" s="197"/>
      <c r="M2" s="197"/>
      <c r="N2" s="197"/>
      <c r="O2" s="197"/>
      <c r="P2" s="197"/>
      <c r="Q2" s="197"/>
      <c r="R2" s="197"/>
      <c r="S2" s="197"/>
      <c r="T2" s="196"/>
      <c r="U2" s="196"/>
      <c r="V2" s="199"/>
      <c r="W2" s="199"/>
      <c r="X2" s="195"/>
    </row>
    <row r="3" spans="1:37" s="1" customFormat="1" ht="45" customHeight="1" x14ac:dyDescent="0.3">
      <c r="A3" s="223" t="s">
        <v>0</v>
      </c>
      <c r="B3" s="204" t="s">
        <v>1</v>
      </c>
      <c r="C3" s="204" t="s">
        <v>2</v>
      </c>
      <c r="D3" s="204" t="s">
        <v>3</v>
      </c>
      <c r="E3" s="204" t="s">
        <v>4</v>
      </c>
      <c r="F3" s="204" t="s">
        <v>5</v>
      </c>
      <c r="G3" s="206" t="s">
        <v>6</v>
      </c>
      <c r="H3" s="200" t="s">
        <v>78</v>
      </c>
      <c r="I3" s="201"/>
      <c r="J3" s="200" t="s">
        <v>79</v>
      </c>
      <c r="K3" s="202"/>
      <c r="L3" s="207" t="s">
        <v>89</v>
      </c>
      <c r="M3" s="207" t="s">
        <v>62</v>
      </c>
      <c r="N3" s="183" t="s">
        <v>372</v>
      </c>
      <c r="O3" s="184"/>
      <c r="P3" s="185"/>
      <c r="Q3" s="186" t="s">
        <v>373</v>
      </c>
      <c r="R3" s="187"/>
      <c r="S3" s="188"/>
      <c r="T3" s="203" t="s">
        <v>7</v>
      </c>
      <c r="U3" s="203"/>
      <c r="V3" s="204" t="s">
        <v>8</v>
      </c>
      <c r="W3" s="204" t="s">
        <v>9</v>
      </c>
      <c r="X3" s="204" t="s">
        <v>10</v>
      </c>
      <c r="Y3" s="30"/>
      <c r="Z3" s="30"/>
      <c r="AA3" s="30"/>
      <c r="AB3" s="30"/>
      <c r="AC3" s="30"/>
      <c r="AD3" s="30"/>
      <c r="AE3" s="30"/>
      <c r="AF3" s="30"/>
      <c r="AG3" s="30"/>
      <c r="AH3" s="30"/>
      <c r="AI3" s="30"/>
      <c r="AJ3" s="30"/>
      <c r="AK3" s="30"/>
    </row>
    <row r="4" spans="1:37" s="1" customFormat="1" ht="20.100000000000001" customHeight="1" x14ac:dyDescent="0.3">
      <c r="A4" s="223"/>
      <c r="B4" s="204"/>
      <c r="C4" s="204"/>
      <c r="D4" s="204"/>
      <c r="E4" s="204"/>
      <c r="F4" s="204"/>
      <c r="G4" s="206"/>
      <c r="H4" s="207" t="s">
        <v>311</v>
      </c>
      <c r="I4" s="206" t="s">
        <v>312</v>
      </c>
      <c r="J4" s="207" t="s">
        <v>313</v>
      </c>
      <c r="K4" s="210" t="s">
        <v>314</v>
      </c>
      <c r="L4" s="208"/>
      <c r="M4" s="208"/>
      <c r="N4" s="189" t="s">
        <v>374</v>
      </c>
      <c r="O4" s="189" t="s">
        <v>375</v>
      </c>
      <c r="P4" s="189" t="s">
        <v>376</v>
      </c>
      <c r="Q4" s="192" t="s">
        <v>377</v>
      </c>
      <c r="R4" s="192" t="s">
        <v>378</v>
      </c>
      <c r="S4" s="193" t="s">
        <v>379</v>
      </c>
      <c r="T4" s="203" t="s">
        <v>11</v>
      </c>
      <c r="U4" s="213" t="s">
        <v>12</v>
      </c>
      <c r="V4" s="204"/>
      <c r="W4" s="204"/>
      <c r="X4" s="204"/>
      <c r="Y4" s="30"/>
      <c r="Z4" s="30"/>
      <c r="AA4" s="30"/>
      <c r="AB4" s="30"/>
      <c r="AC4" s="30"/>
      <c r="AD4" s="30"/>
      <c r="AE4" s="30"/>
      <c r="AF4" s="30"/>
      <c r="AG4" s="30"/>
      <c r="AH4" s="30"/>
      <c r="AI4" s="30"/>
      <c r="AJ4" s="30"/>
      <c r="AK4" s="30"/>
    </row>
    <row r="5" spans="1:37" s="1" customFormat="1" ht="19.5" customHeight="1" x14ac:dyDescent="0.3">
      <c r="A5" s="223"/>
      <c r="B5" s="204"/>
      <c r="C5" s="204"/>
      <c r="D5" s="204"/>
      <c r="E5" s="204"/>
      <c r="F5" s="204"/>
      <c r="G5" s="206"/>
      <c r="H5" s="208"/>
      <c r="I5" s="206"/>
      <c r="J5" s="208"/>
      <c r="K5" s="211"/>
      <c r="L5" s="208"/>
      <c r="M5" s="208"/>
      <c r="N5" s="190"/>
      <c r="O5" s="190"/>
      <c r="P5" s="190"/>
      <c r="Q5" s="192"/>
      <c r="R5" s="192"/>
      <c r="S5" s="193"/>
      <c r="T5" s="203"/>
      <c r="U5" s="213"/>
      <c r="V5" s="204"/>
      <c r="W5" s="204"/>
      <c r="X5" s="204"/>
      <c r="Y5" s="30"/>
      <c r="Z5" s="30"/>
      <c r="AA5" s="30"/>
      <c r="AB5" s="30"/>
      <c r="AC5" s="30"/>
      <c r="AD5" s="30"/>
      <c r="AE5" s="30"/>
      <c r="AF5" s="30"/>
      <c r="AG5" s="30"/>
      <c r="AH5" s="30"/>
      <c r="AI5" s="30"/>
      <c r="AJ5" s="30"/>
      <c r="AK5" s="30"/>
    </row>
    <row r="6" spans="1:37" s="1" customFormat="1" ht="18" customHeight="1" x14ac:dyDescent="0.3">
      <c r="A6" s="223"/>
      <c r="B6" s="204"/>
      <c r="C6" s="204"/>
      <c r="D6" s="204"/>
      <c r="E6" s="204"/>
      <c r="F6" s="204"/>
      <c r="G6" s="206"/>
      <c r="H6" s="208"/>
      <c r="I6" s="206"/>
      <c r="J6" s="208"/>
      <c r="K6" s="211"/>
      <c r="L6" s="208"/>
      <c r="M6" s="208"/>
      <c r="N6" s="190"/>
      <c r="O6" s="190"/>
      <c r="P6" s="190"/>
      <c r="Q6" s="192"/>
      <c r="R6" s="192"/>
      <c r="S6" s="193"/>
      <c r="T6" s="203"/>
      <c r="U6" s="213"/>
      <c r="V6" s="204"/>
      <c r="W6" s="204"/>
      <c r="X6" s="204"/>
      <c r="Y6" s="30"/>
      <c r="Z6" s="30"/>
      <c r="AA6" s="30"/>
      <c r="AB6" s="30"/>
      <c r="AC6" s="30"/>
      <c r="AD6" s="30"/>
      <c r="AE6" s="30"/>
      <c r="AF6" s="30"/>
      <c r="AG6" s="30"/>
      <c r="AH6" s="30"/>
      <c r="AI6" s="30"/>
      <c r="AJ6" s="30"/>
      <c r="AK6" s="30"/>
    </row>
    <row r="7" spans="1:37" s="1" customFormat="1" ht="25.95" customHeight="1" x14ac:dyDescent="0.3">
      <c r="A7" s="223"/>
      <c r="B7" s="204"/>
      <c r="C7" s="204"/>
      <c r="D7" s="204"/>
      <c r="E7" s="204"/>
      <c r="F7" s="204"/>
      <c r="G7" s="206"/>
      <c r="H7" s="209"/>
      <c r="I7" s="206"/>
      <c r="J7" s="209"/>
      <c r="K7" s="212"/>
      <c r="L7" s="209"/>
      <c r="M7" s="209"/>
      <c r="N7" s="190"/>
      <c r="O7" s="190"/>
      <c r="P7" s="190"/>
      <c r="Q7" s="192"/>
      <c r="R7" s="192"/>
      <c r="S7" s="193"/>
      <c r="T7" s="203"/>
      <c r="U7" s="213"/>
      <c r="V7" s="204"/>
      <c r="W7" s="204"/>
      <c r="X7" s="204"/>
      <c r="Y7" s="30"/>
      <c r="Z7" s="30"/>
      <c r="AA7" s="30"/>
      <c r="AB7" s="30"/>
      <c r="AC7" s="30"/>
      <c r="AD7" s="30"/>
      <c r="AE7" s="30"/>
      <c r="AF7" s="30"/>
      <c r="AG7" s="30"/>
      <c r="AH7" s="30"/>
      <c r="AI7" s="30"/>
      <c r="AJ7" s="30"/>
      <c r="AK7" s="30"/>
    </row>
    <row r="8" spans="1:37" s="2" customFormat="1" ht="40.950000000000003" customHeight="1" x14ac:dyDescent="0.3">
      <c r="A8" s="204" t="s">
        <v>136</v>
      </c>
      <c r="B8" s="205"/>
      <c r="C8" s="205"/>
      <c r="D8" s="205"/>
      <c r="E8" s="205"/>
      <c r="F8" s="205"/>
      <c r="G8" s="76">
        <f>G10+G53+G75+G90+G93</f>
        <v>16428.999502999999</v>
      </c>
      <c r="H8" s="76">
        <f t="shared" ref="H8:M8" si="0">H10+H53+H75+H90+H93</f>
        <v>5630.9971820000001</v>
      </c>
      <c r="I8" s="76">
        <f t="shared" si="0"/>
        <v>4505.0023209999999</v>
      </c>
      <c r="J8" s="76">
        <f t="shared" si="0"/>
        <v>115</v>
      </c>
      <c r="K8" s="165">
        <f t="shared" si="0"/>
        <v>2335</v>
      </c>
      <c r="L8" s="76">
        <f t="shared" si="0"/>
        <v>223</v>
      </c>
      <c r="M8" s="76">
        <f t="shared" si="0"/>
        <v>3620</v>
      </c>
      <c r="N8" s="190"/>
      <c r="O8" s="190"/>
      <c r="P8" s="190"/>
      <c r="Q8" s="19">
        <v>16429</v>
      </c>
      <c r="R8" s="156">
        <v>0</v>
      </c>
      <c r="S8" s="157">
        <f>Q8/G8</f>
        <v>1.0000000302513856</v>
      </c>
      <c r="T8" s="25"/>
      <c r="U8" s="26"/>
      <c r="V8" s="18"/>
      <c r="W8" s="18"/>
      <c r="X8" s="18"/>
    </row>
    <row r="9" spans="1:37" s="2" customFormat="1" ht="40.950000000000003" customHeight="1" x14ac:dyDescent="0.3">
      <c r="A9" s="218" t="s">
        <v>370</v>
      </c>
      <c r="B9" s="219"/>
      <c r="C9" s="219"/>
      <c r="D9" s="219"/>
      <c r="E9" s="219"/>
      <c r="F9" s="220"/>
      <c r="G9" s="76"/>
      <c r="H9" s="76" t="s">
        <v>137</v>
      </c>
      <c r="I9" s="76" t="s">
        <v>138</v>
      </c>
      <c r="J9" s="76" t="s">
        <v>257</v>
      </c>
      <c r="K9" s="165" t="s">
        <v>258</v>
      </c>
      <c r="L9" s="76" t="s">
        <v>272</v>
      </c>
      <c r="M9" s="76" t="s">
        <v>315</v>
      </c>
      <c r="N9" s="191"/>
      <c r="O9" s="191"/>
      <c r="P9" s="191"/>
      <c r="Q9" s="19"/>
      <c r="R9" s="158"/>
      <c r="S9" s="159"/>
      <c r="T9" s="25"/>
      <c r="U9" s="26"/>
      <c r="V9" s="18"/>
      <c r="W9" s="18"/>
      <c r="X9" s="18"/>
    </row>
    <row r="10" spans="1:37" s="3" customFormat="1" ht="40.049999999999997" customHeight="1" x14ac:dyDescent="0.3">
      <c r="A10" s="24"/>
      <c r="B10" s="204" t="s">
        <v>365</v>
      </c>
      <c r="C10" s="204"/>
      <c r="D10" s="204"/>
      <c r="E10" s="204"/>
      <c r="F10" s="214"/>
      <c r="G10" s="76">
        <f>G11+G15+G22+G27+G36+G43+G46+G50</f>
        <v>10628.05</v>
      </c>
      <c r="H10" s="76">
        <f t="shared" ref="H10:P10" si="1">H11+H15+H22+H27+H36+H43+H46+H50</f>
        <v>3446</v>
      </c>
      <c r="I10" s="76">
        <f t="shared" si="1"/>
        <v>1965.4</v>
      </c>
      <c r="J10" s="76">
        <f t="shared" si="1"/>
        <v>115</v>
      </c>
      <c r="K10" s="76">
        <f t="shared" si="1"/>
        <v>1786.36</v>
      </c>
      <c r="L10" s="76">
        <f t="shared" si="1"/>
        <v>223</v>
      </c>
      <c r="M10" s="76">
        <f t="shared" si="1"/>
        <v>3092.29</v>
      </c>
      <c r="N10" s="76">
        <f t="shared" si="1"/>
        <v>0</v>
      </c>
      <c r="O10" s="76">
        <f t="shared" si="1"/>
        <v>0</v>
      </c>
      <c r="P10" s="76">
        <f t="shared" si="1"/>
        <v>0</v>
      </c>
      <c r="Q10" s="76">
        <v>10628.05</v>
      </c>
      <c r="R10" s="76">
        <v>0</v>
      </c>
      <c r="S10" s="159">
        <f>Q10/G10</f>
        <v>1</v>
      </c>
      <c r="T10" s="25"/>
      <c r="U10" s="26"/>
      <c r="V10" s="18"/>
      <c r="W10" s="18"/>
      <c r="X10" s="18"/>
      <c r="Y10" s="6"/>
      <c r="Z10" s="6"/>
      <c r="AA10" s="6"/>
      <c r="AB10" s="6"/>
      <c r="AC10" s="6"/>
      <c r="AD10" s="6"/>
      <c r="AE10" s="6"/>
      <c r="AF10" s="6"/>
      <c r="AG10" s="6"/>
      <c r="AH10" s="6"/>
      <c r="AI10" s="6"/>
      <c r="AJ10" s="6"/>
      <c r="AK10" s="6"/>
    </row>
    <row r="11" spans="1:37" s="3" customFormat="1" ht="42" customHeight="1" x14ac:dyDescent="0.3">
      <c r="A11" s="221" t="s">
        <v>139</v>
      </c>
      <c r="B11" s="221"/>
      <c r="C11" s="221"/>
      <c r="D11" s="221"/>
      <c r="E11" s="221"/>
      <c r="F11" s="221"/>
      <c r="G11" s="76">
        <f>SUM(G12:G14)</f>
        <v>3074</v>
      </c>
      <c r="H11" s="76">
        <f t="shared" ref="H11:M11" si="2">SUM(H12:H14)</f>
        <v>2400</v>
      </c>
      <c r="I11" s="76">
        <f t="shared" si="2"/>
        <v>674</v>
      </c>
      <c r="J11" s="76">
        <f t="shared" si="2"/>
        <v>0</v>
      </c>
      <c r="K11" s="165">
        <f t="shared" si="2"/>
        <v>0</v>
      </c>
      <c r="L11" s="76">
        <f t="shared" si="2"/>
        <v>0</v>
      </c>
      <c r="M11" s="76">
        <f t="shared" si="2"/>
        <v>0</v>
      </c>
      <c r="N11" s="45"/>
      <c r="O11" s="45"/>
      <c r="P11" s="45"/>
      <c r="Q11" s="19">
        <f t="shared" ref="Q11" si="3">SUM(Q12:Q14)</f>
        <v>3074</v>
      </c>
      <c r="R11" s="52">
        <f>R12+R13+R14</f>
        <v>0</v>
      </c>
      <c r="S11" s="159">
        <f>Q11/G11</f>
        <v>1</v>
      </c>
      <c r="T11" s="25"/>
      <c r="U11" s="26"/>
      <c r="V11" s="18"/>
      <c r="W11" s="18"/>
      <c r="X11" s="18"/>
      <c r="Y11" s="6"/>
      <c r="Z11" s="6"/>
      <c r="AA11" s="6"/>
      <c r="AB11" s="6"/>
      <c r="AC11" s="6"/>
      <c r="AD11" s="6"/>
      <c r="AE11" s="6"/>
      <c r="AF11" s="6"/>
      <c r="AG11" s="6"/>
      <c r="AH11" s="6"/>
      <c r="AI11" s="6"/>
      <c r="AJ11" s="6"/>
      <c r="AK11" s="6"/>
    </row>
    <row r="12" spans="1:37" s="9" customFormat="1" ht="133.05000000000001" customHeight="1" x14ac:dyDescent="0.3">
      <c r="A12" s="50">
        <v>1</v>
      </c>
      <c r="B12" s="46" t="s">
        <v>140</v>
      </c>
      <c r="C12" s="46" t="s">
        <v>13</v>
      </c>
      <c r="D12" s="46" t="s">
        <v>20</v>
      </c>
      <c r="E12" s="46" t="s">
        <v>14</v>
      </c>
      <c r="F12" s="49" t="s">
        <v>141</v>
      </c>
      <c r="G12" s="77">
        <f>H12+I12</f>
        <v>1550</v>
      </c>
      <c r="H12" s="77">
        <v>1000</v>
      </c>
      <c r="I12" s="77">
        <v>550</v>
      </c>
      <c r="J12" s="100"/>
      <c r="K12" s="88"/>
      <c r="L12" s="77"/>
      <c r="M12" s="77"/>
      <c r="N12" s="46" t="s">
        <v>380</v>
      </c>
      <c r="O12" s="46" t="s">
        <v>381</v>
      </c>
      <c r="P12" s="46" t="s">
        <v>383</v>
      </c>
      <c r="Q12" s="48">
        <v>1550</v>
      </c>
      <c r="R12" s="48">
        <f>G12-Q12</f>
        <v>0</v>
      </c>
      <c r="S12" s="159">
        <f>Q12/G12</f>
        <v>1</v>
      </c>
      <c r="T12" s="47" t="s">
        <v>90</v>
      </c>
      <c r="U12" s="47" t="s">
        <v>142</v>
      </c>
      <c r="V12" s="46" t="s">
        <v>18</v>
      </c>
      <c r="W12" s="46" t="s">
        <v>143</v>
      </c>
      <c r="X12" s="46"/>
      <c r="Y12" s="55"/>
      <c r="Z12" s="55"/>
      <c r="AA12" s="55"/>
      <c r="AB12" s="55"/>
      <c r="AC12" s="55"/>
      <c r="AD12" s="55"/>
      <c r="AE12" s="55"/>
      <c r="AF12" s="55"/>
      <c r="AG12" s="55"/>
      <c r="AH12" s="55"/>
      <c r="AI12" s="55"/>
      <c r="AJ12" s="55"/>
      <c r="AK12" s="55"/>
    </row>
    <row r="13" spans="1:37" s="9" customFormat="1" ht="100.05" customHeight="1" x14ac:dyDescent="0.3">
      <c r="A13" s="50">
        <v>2</v>
      </c>
      <c r="B13" s="46" t="s">
        <v>144</v>
      </c>
      <c r="C13" s="46" t="s">
        <v>13</v>
      </c>
      <c r="D13" s="46" t="s">
        <v>20</v>
      </c>
      <c r="E13" s="46" t="s">
        <v>14</v>
      </c>
      <c r="F13" s="49" t="s">
        <v>145</v>
      </c>
      <c r="G13" s="77">
        <f>H13+I13</f>
        <v>324</v>
      </c>
      <c r="H13" s="77">
        <v>200</v>
      </c>
      <c r="I13" s="77">
        <v>124</v>
      </c>
      <c r="J13" s="100"/>
      <c r="K13" s="88"/>
      <c r="L13" s="77"/>
      <c r="M13" s="77"/>
      <c r="N13" s="46" t="s">
        <v>380</v>
      </c>
      <c r="O13" s="46" t="s">
        <v>381</v>
      </c>
      <c r="P13" s="46" t="s">
        <v>383</v>
      </c>
      <c r="Q13" s="52">
        <v>324</v>
      </c>
      <c r="R13" s="52">
        <f t="shared" ref="R13:R76" si="4">G13-Q13</f>
        <v>0</v>
      </c>
      <c r="S13" s="159">
        <f t="shared" ref="S13:S76" si="5">Q13/G13</f>
        <v>1</v>
      </c>
      <c r="T13" s="47" t="s">
        <v>146</v>
      </c>
      <c r="U13" s="47" t="s">
        <v>147</v>
      </c>
      <c r="V13" s="46" t="s">
        <v>18</v>
      </c>
      <c r="W13" s="46" t="s">
        <v>148</v>
      </c>
      <c r="X13" s="46"/>
      <c r="Y13" s="55"/>
      <c r="Z13" s="55"/>
      <c r="AA13" s="55"/>
      <c r="AB13" s="55"/>
      <c r="AC13" s="55"/>
      <c r="AD13" s="55"/>
      <c r="AE13" s="55"/>
      <c r="AF13" s="55"/>
      <c r="AG13" s="55"/>
      <c r="AH13" s="55"/>
      <c r="AI13" s="55"/>
      <c r="AJ13" s="55"/>
      <c r="AK13" s="55"/>
    </row>
    <row r="14" spans="1:37" s="58" customFormat="1" ht="318" customHeight="1" x14ac:dyDescent="0.3">
      <c r="A14" s="50">
        <v>3</v>
      </c>
      <c r="B14" s="46" t="s">
        <v>149</v>
      </c>
      <c r="C14" s="46" t="s">
        <v>13</v>
      </c>
      <c r="D14" s="46" t="s">
        <v>20</v>
      </c>
      <c r="E14" s="46" t="s">
        <v>83</v>
      </c>
      <c r="F14" s="47" t="s">
        <v>150</v>
      </c>
      <c r="G14" s="77">
        <v>1200</v>
      </c>
      <c r="H14" s="77">
        <v>1200</v>
      </c>
      <c r="I14" s="77"/>
      <c r="J14" s="101"/>
      <c r="K14" s="88"/>
      <c r="L14" s="77"/>
      <c r="M14" s="77"/>
      <c r="N14" s="46" t="s">
        <v>380</v>
      </c>
      <c r="O14" s="46" t="s">
        <v>381</v>
      </c>
      <c r="P14" s="46" t="s">
        <v>383</v>
      </c>
      <c r="Q14" s="52">
        <v>1200</v>
      </c>
      <c r="R14" s="52">
        <f t="shared" si="4"/>
        <v>0</v>
      </c>
      <c r="S14" s="159">
        <f t="shared" si="5"/>
        <v>1</v>
      </c>
      <c r="T14" s="47" t="s">
        <v>84</v>
      </c>
      <c r="U14" s="47" t="s">
        <v>151</v>
      </c>
      <c r="V14" s="46" t="s">
        <v>18</v>
      </c>
      <c r="W14" s="46" t="s">
        <v>152</v>
      </c>
      <c r="X14" s="46"/>
      <c r="Y14" s="9"/>
      <c r="Z14" s="9"/>
      <c r="AA14" s="9"/>
      <c r="AB14" s="9"/>
      <c r="AC14" s="9"/>
      <c r="AD14" s="9"/>
      <c r="AE14" s="9"/>
      <c r="AF14" s="9"/>
      <c r="AG14" s="9"/>
      <c r="AH14" s="9"/>
      <c r="AI14" s="9"/>
      <c r="AJ14" s="9"/>
      <c r="AK14" s="9"/>
    </row>
    <row r="15" spans="1:37" s="4" customFormat="1" ht="51" customHeight="1" x14ac:dyDescent="0.3">
      <c r="A15" s="214" t="s">
        <v>316</v>
      </c>
      <c r="B15" s="214"/>
      <c r="C15" s="214"/>
      <c r="D15" s="214"/>
      <c r="E15" s="214"/>
      <c r="F15" s="214"/>
      <c r="G15" s="76">
        <f>SUM(G16:G21)</f>
        <v>953</v>
      </c>
      <c r="H15" s="76">
        <f t="shared" ref="H15:M15" si="6">SUM(H16:H21)</f>
        <v>0</v>
      </c>
      <c r="I15" s="76">
        <f t="shared" si="6"/>
        <v>585</v>
      </c>
      <c r="J15" s="76">
        <f t="shared" si="6"/>
        <v>115</v>
      </c>
      <c r="K15" s="99">
        <f t="shared" si="6"/>
        <v>50</v>
      </c>
      <c r="L15" s="76">
        <f t="shared" si="6"/>
        <v>203</v>
      </c>
      <c r="M15" s="76">
        <f t="shared" si="6"/>
        <v>0</v>
      </c>
      <c r="N15" s="160"/>
      <c r="O15" s="160"/>
      <c r="P15" s="160"/>
      <c r="Q15" s="19">
        <v>953</v>
      </c>
      <c r="R15" s="52">
        <f t="shared" si="4"/>
        <v>0</v>
      </c>
      <c r="S15" s="159">
        <f t="shared" si="5"/>
        <v>1</v>
      </c>
      <c r="T15" s="22"/>
      <c r="U15" s="22"/>
      <c r="V15" s="21"/>
      <c r="W15" s="21"/>
      <c r="X15" s="21"/>
      <c r="Y15" s="6"/>
      <c r="Z15" s="6"/>
      <c r="AA15" s="6"/>
      <c r="AB15" s="6"/>
      <c r="AC15" s="6"/>
      <c r="AD15" s="6"/>
      <c r="AE15" s="6"/>
      <c r="AF15" s="6"/>
      <c r="AG15" s="6"/>
      <c r="AH15" s="6"/>
      <c r="AI15" s="6"/>
      <c r="AJ15" s="6"/>
      <c r="AK15" s="6"/>
    </row>
    <row r="16" spans="1:37" s="9" customFormat="1" ht="252" customHeight="1" x14ac:dyDescent="0.3">
      <c r="A16" s="50">
        <v>4</v>
      </c>
      <c r="B16" s="46" t="s">
        <v>91</v>
      </c>
      <c r="C16" s="46" t="s">
        <v>13</v>
      </c>
      <c r="D16" s="46" t="s">
        <v>20</v>
      </c>
      <c r="E16" s="46" t="s">
        <v>14</v>
      </c>
      <c r="F16" s="47" t="s">
        <v>92</v>
      </c>
      <c r="G16" s="77">
        <v>400</v>
      </c>
      <c r="H16" s="77"/>
      <c r="I16" s="77">
        <v>400</v>
      </c>
      <c r="J16" s="100"/>
      <c r="K16" s="88"/>
      <c r="L16" s="77"/>
      <c r="M16" s="77"/>
      <c r="N16" s="46" t="s">
        <v>380</v>
      </c>
      <c r="O16" s="46" t="s">
        <v>381</v>
      </c>
      <c r="P16" s="46" t="s">
        <v>383</v>
      </c>
      <c r="Q16" s="52">
        <v>400</v>
      </c>
      <c r="R16" s="52">
        <f t="shared" si="4"/>
        <v>0</v>
      </c>
      <c r="S16" s="159">
        <f t="shared" si="5"/>
        <v>1</v>
      </c>
      <c r="T16" s="47" t="s">
        <v>93</v>
      </c>
      <c r="U16" s="47" t="s">
        <v>153</v>
      </c>
      <c r="V16" s="46" t="s">
        <v>64</v>
      </c>
      <c r="W16" s="46" t="s">
        <v>64</v>
      </c>
      <c r="X16" s="46"/>
      <c r="Y16" s="55"/>
      <c r="Z16" s="55"/>
      <c r="AA16" s="55"/>
      <c r="AB16" s="55"/>
      <c r="AC16" s="55"/>
      <c r="AD16" s="55"/>
      <c r="AE16" s="55"/>
      <c r="AF16" s="55"/>
      <c r="AG16" s="55"/>
      <c r="AH16" s="55"/>
      <c r="AI16" s="55"/>
      <c r="AJ16" s="55"/>
      <c r="AK16" s="55"/>
    </row>
    <row r="17" spans="1:40" s="9" customFormat="1" ht="181.05" customHeight="1" x14ac:dyDescent="0.3">
      <c r="A17" s="50">
        <v>5</v>
      </c>
      <c r="B17" s="46" t="s">
        <v>94</v>
      </c>
      <c r="C17" s="46" t="s">
        <v>13</v>
      </c>
      <c r="D17" s="46" t="s">
        <v>20</v>
      </c>
      <c r="E17" s="46" t="s">
        <v>14</v>
      </c>
      <c r="F17" s="64" t="s">
        <v>154</v>
      </c>
      <c r="G17" s="77">
        <v>100</v>
      </c>
      <c r="H17" s="77"/>
      <c r="I17" s="77">
        <v>100</v>
      </c>
      <c r="J17" s="100"/>
      <c r="K17" s="88"/>
      <c r="L17" s="77"/>
      <c r="M17" s="77"/>
      <c r="N17" s="46" t="s">
        <v>380</v>
      </c>
      <c r="O17" s="46" t="s">
        <v>381</v>
      </c>
      <c r="P17" s="46" t="s">
        <v>383</v>
      </c>
      <c r="Q17" s="52">
        <v>100</v>
      </c>
      <c r="R17" s="52">
        <f t="shared" si="4"/>
        <v>0</v>
      </c>
      <c r="S17" s="159">
        <f t="shared" si="5"/>
        <v>1</v>
      </c>
      <c r="T17" s="47" t="s">
        <v>61</v>
      </c>
      <c r="U17" s="47" t="s">
        <v>95</v>
      </c>
      <c r="V17" s="46" t="s">
        <v>64</v>
      </c>
      <c r="W17" s="46" t="s">
        <v>64</v>
      </c>
      <c r="X17" s="46"/>
      <c r="Y17" s="55"/>
      <c r="Z17" s="55"/>
      <c r="AA17" s="55"/>
      <c r="AB17" s="55"/>
      <c r="AC17" s="55"/>
      <c r="AD17" s="55"/>
      <c r="AE17" s="55"/>
      <c r="AF17" s="55"/>
      <c r="AG17" s="55"/>
      <c r="AH17" s="55"/>
      <c r="AI17" s="55"/>
      <c r="AJ17" s="55"/>
      <c r="AK17" s="55"/>
    </row>
    <row r="18" spans="1:40" ht="82.95" customHeight="1" x14ac:dyDescent="0.3">
      <c r="A18" s="50">
        <v>6</v>
      </c>
      <c r="B18" s="47" t="s">
        <v>273</v>
      </c>
      <c r="C18" s="47"/>
      <c r="D18" s="47"/>
      <c r="E18" s="47"/>
      <c r="F18" s="78" t="s">
        <v>274</v>
      </c>
      <c r="G18" s="79">
        <v>150</v>
      </c>
      <c r="H18" s="80"/>
      <c r="I18" s="95"/>
      <c r="J18" s="82"/>
      <c r="K18" s="102"/>
      <c r="L18" s="103">
        <v>150</v>
      </c>
      <c r="M18" s="80"/>
      <c r="N18" s="46" t="s">
        <v>380</v>
      </c>
      <c r="O18" s="46" t="s">
        <v>381</v>
      </c>
      <c r="P18" s="46" t="s">
        <v>383</v>
      </c>
      <c r="Q18" s="52">
        <v>150</v>
      </c>
      <c r="R18" s="52">
        <f t="shared" si="4"/>
        <v>0</v>
      </c>
      <c r="S18" s="159">
        <f t="shared" si="5"/>
        <v>1</v>
      </c>
      <c r="T18" s="104" t="s">
        <v>275</v>
      </c>
      <c r="U18" s="104" t="s">
        <v>276</v>
      </c>
      <c r="V18" s="46" t="s">
        <v>277</v>
      </c>
      <c r="W18" s="46" t="s">
        <v>278</v>
      </c>
      <c r="X18" s="71"/>
    </row>
    <row r="19" spans="1:40" ht="268.05" customHeight="1" x14ac:dyDescent="0.3">
      <c r="A19" s="24">
        <v>7</v>
      </c>
      <c r="B19" s="47" t="s">
        <v>317</v>
      </c>
      <c r="C19" s="47" t="s">
        <v>13</v>
      </c>
      <c r="D19" s="47" t="s">
        <v>20</v>
      </c>
      <c r="E19" s="47" t="s">
        <v>318</v>
      </c>
      <c r="F19" s="47" t="s">
        <v>319</v>
      </c>
      <c r="G19" s="81">
        <v>200</v>
      </c>
      <c r="H19" s="82"/>
      <c r="I19" s="77">
        <v>85</v>
      </c>
      <c r="J19" s="77">
        <v>115</v>
      </c>
      <c r="K19" s="102"/>
      <c r="L19" s="105"/>
      <c r="M19" s="105"/>
      <c r="N19" s="46" t="s">
        <v>380</v>
      </c>
      <c r="O19" s="46" t="s">
        <v>381</v>
      </c>
      <c r="P19" s="46" t="s">
        <v>383</v>
      </c>
      <c r="Q19" s="52">
        <v>200</v>
      </c>
      <c r="R19" s="52">
        <f t="shared" si="4"/>
        <v>0</v>
      </c>
      <c r="S19" s="159">
        <f t="shared" si="5"/>
        <v>1</v>
      </c>
      <c r="T19" s="47" t="s">
        <v>320</v>
      </c>
      <c r="U19" s="47" t="s">
        <v>321</v>
      </c>
      <c r="V19" s="38" t="s">
        <v>277</v>
      </c>
      <c r="W19" s="38" t="s">
        <v>322</v>
      </c>
      <c r="X19" s="123"/>
      <c r="Y19" s="14"/>
      <c r="Z19" s="14"/>
      <c r="AL19" s="15"/>
      <c r="AM19" s="15"/>
      <c r="AN19" s="15"/>
    </row>
    <row r="20" spans="1:40" ht="222" customHeight="1" x14ac:dyDescent="0.3">
      <c r="A20" s="24">
        <v>8</v>
      </c>
      <c r="B20" s="49" t="s">
        <v>323</v>
      </c>
      <c r="C20" s="47" t="s">
        <v>13</v>
      </c>
      <c r="D20" s="47" t="s">
        <v>20</v>
      </c>
      <c r="E20" s="47" t="s">
        <v>324</v>
      </c>
      <c r="F20" s="47" t="s">
        <v>325</v>
      </c>
      <c r="G20" s="83">
        <v>50</v>
      </c>
      <c r="H20" s="82"/>
      <c r="I20" s="82"/>
      <c r="J20" s="82"/>
      <c r="K20" s="102">
        <v>50</v>
      </c>
      <c r="L20" s="105"/>
      <c r="M20" s="105"/>
      <c r="N20" s="46" t="s">
        <v>380</v>
      </c>
      <c r="O20" s="46" t="s">
        <v>381</v>
      </c>
      <c r="P20" s="46" t="s">
        <v>383</v>
      </c>
      <c r="Q20" s="83">
        <v>50</v>
      </c>
      <c r="R20" s="52">
        <f t="shared" si="4"/>
        <v>0</v>
      </c>
      <c r="S20" s="159">
        <f t="shared" si="5"/>
        <v>1</v>
      </c>
      <c r="T20" s="47" t="s">
        <v>326</v>
      </c>
      <c r="U20" s="47" t="s">
        <v>321</v>
      </c>
      <c r="V20" s="38" t="s">
        <v>277</v>
      </c>
      <c r="W20" s="38" t="s">
        <v>327</v>
      </c>
      <c r="X20" s="123"/>
      <c r="Y20" s="14"/>
      <c r="Z20" s="14"/>
      <c r="AL20" s="15"/>
      <c r="AM20" s="15"/>
      <c r="AN20" s="15"/>
    </row>
    <row r="21" spans="1:40" ht="70.95" customHeight="1" x14ac:dyDescent="0.3">
      <c r="A21" s="50">
        <v>9</v>
      </c>
      <c r="B21" s="47" t="s">
        <v>279</v>
      </c>
      <c r="C21" s="47"/>
      <c r="D21" s="47"/>
      <c r="E21" s="47"/>
      <c r="F21" s="84" t="s">
        <v>280</v>
      </c>
      <c r="G21" s="83">
        <v>53</v>
      </c>
      <c r="H21" s="85"/>
      <c r="I21" s="95"/>
      <c r="J21" s="95"/>
      <c r="K21" s="102"/>
      <c r="L21" s="106">
        <v>53</v>
      </c>
      <c r="M21" s="85"/>
      <c r="N21" s="46" t="s">
        <v>380</v>
      </c>
      <c r="O21" s="46" t="s">
        <v>381</v>
      </c>
      <c r="P21" s="46" t="s">
        <v>383</v>
      </c>
      <c r="Q21" s="83">
        <v>53</v>
      </c>
      <c r="R21" s="48">
        <f t="shared" si="4"/>
        <v>0</v>
      </c>
      <c r="S21" s="159">
        <f t="shared" si="5"/>
        <v>1</v>
      </c>
      <c r="T21" s="66" t="s">
        <v>281</v>
      </c>
      <c r="U21" s="66" t="s">
        <v>281</v>
      </c>
      <c r="V21" s="46" t="s">
        <v>277</v>
      </c>
      <c r="W21" s="46" t="s">
        <v>277</v>
      </c>
      <c r="X21" s="71"/>
    </row>
    <row r="22" spans="1:40" s="9" customFormat="1" ht="42" customHeight="1" x14ac:dyDescent="0.3">
      <c r="A22" s="221" t="s">
        <v>155</v>
      </c>
      <c r="B22" s="221"/>
      <c r="C22" s="221"/>
      <c r="D22" s="221"/>
      <c r="E22" s="221"/>
      <c r="F22" s="221"/>
      <c r="G22" s="86">
        <f>G23+G24+G25+G26</f>
        <v>470</v>
      </c>
      <c r="H22" s="86">
        <f>H23+H24+H25+H26</f>
        <v>264</v>
      </c>
      <c r="I22" s="86">
        <f>I23+I24+I25+I26</f>
        <v>206</v>
      </c>
      <c r="J22" s="100"/>
      <c r="K22" s="107">
        <f>K23+K24+K25+K26</f>
        <v>0</v>
      </c>
      <c r="L22" s="86">
        <f>L23+L24+L25+L26</f>
        <v>0</v>
      </c>
      <c r="M22" s="86">
        <f>M23+M24+M25+M26</f>
        <v>0</v>
      </c>
      <c r="N22" s="160"/>
      <c r="O22" s="160"/>
      <c r="P22" s="160"/>
      <c r="Q22" s="19">
        <v>470</v>
      </c>
      <c r="R22" s="52">
        <f t="shared" si="4"/>
        <v>0</v>
      </c>
      <c r="S22" s="159">
        <f t="shared" si="5"/>
        <v>1</v>
      </c>
      <c r="T22" s="47"/>
      <c r="U22" s="47"/>
      <c r="V22" s="46"/>
      <c r="W22" s="46"/>
      <c r="X22" s="46"/>
    </row>
    <row r="23" spans="1:40" s="9" customFormat="1" ht="196.05" customHeight="1" x14ac:dyDescent="0.3">
      <c r="A23" s="50">
        <v>10</v>
      </c>
      <c r="B23" s="46" t="s">
        <v>156</v>
      </c>
      <c r="C23" s="46" t="s">
        <v>13</v>
      </c>
      <c r="D23" s="46" t="s">
        <v>20</v>
      </c>
      <c r="E23" s="46" t="s">
        <v>14</v>
      </c>
      <c r="F23" s="47" t="s">
        <v>157</v>
      </c>
      <c r="G23" s="77">
        <f>H23+I23</f>
        <v>120</v>
      </c>
      <c r="H23" s="77"/>
      <c r="I23" s="77">
        <v>120</v>
      </c>
      <c r="J23" s="100"/>
      <c r="K23" s="88"/>
      <c r="L23" s="77"/>
      <c r="M23" s="77"/>
      <c r="N23" s="46" t="s">
        <v>380</v>
      </c>
      <c r="O23" s="46" t="s">
        <v>381</v>
      </c>
      <c r="P23" s="46" t="s">
        <v>382</v>
      </c>
      <c r="Q23" s="48">
        <v>120</v>
      </c>
      <c r="R23" s="48">
        <f t="shared" si="4"/>
        <v>0</v>
      </c>
      <c r="S23" s="159">
        <f t="shared" si="5"/>
        <v>1</v>
      </c>
      <c r="T23" s="47" t="s">
        <v>158</v>
      </c>
      <c r="U23" s="47" t="s">
        <v>159</v>
      </c>
      <c r="V23" s="46" t="s">
        <v>75</v>
      </c>
      <c r="W23" s="46" t="s">
        <v>75</v>
      </c>
      <c r="X23" s="46"/>
      <c r="Y23" s="55"/>
      <c r="Z23" s="55"/>
      <c r="AA23" s="55"/>
      <c r="AB23" s="55"/>
      <c r="AC23" s="55"/>
      <c r="AD23" s="55"/>
      <c r="AE23" s="55"/>
      <c r="AF23" s="55"/>
      <c r="AG23" s="55"/>
      <c r="AH23" s="55"/>
      <c r="AI23" s="55"/>
      <c r="AJ23" s="55"/>
      <c r="AK23" s="55"/>
    </row>
    <row r="24" spans="1:40" s="9" customFormat="1" ht="177" customHeight="1" x14ac:dyDescent="0.3">
      <c r="A24" s="50">
        <v>11</v>
      </c>
      <c r="B24" s="46" t="s">
        <v>160</v>
      </c>
      <c r="C24" s="46" t="s">
        <v>13</v>
      </c>
      <c r="D24" s="46" t="s">
        <v>20</v>
      </c>
      <c r="E24" s="46" t="s">
        <v>14</v>
      </c>
      <c r="F24" s="49" t="s">
        <v>161</v>
      </c>
      <c r="G24" s="77">
        <v>250</v>
      </c>
      <c r="H24" s="77">
        <v>164</v>
      </c>
      <c r="I24" s="77">
        <v>86</v>
      </c>
      <c r="J24" s="100"/>
      <c r="K24" s="88"/>
      <c r="L24" s="77"/>
      <c r="M24" s="77"/>
      <c r="N24" s="46" t="s">
        <v>380</v>
      </c>
      <c r="O24" s="46" t="s">
        <v>381</v>
      </c>
      <c r="P24" s="46" t="s">
        <v>382</v>
      </c>
      <c r="Q24" s="48">
        <v>250</v>
      </c>
      <c r="R24" s="48">
        <f t="shared" si="4"/>
        <v>0</v>
      </c>
      <c r="S24" s="159">
        <f t="shared" si="5"/>
        <v>1</v>
      </c>
      <c r="T24" s="47" t="s">
        <v>158</v>
      </c>
      <c r="U24" s="47" t="s">
        <v>162</v>
      </c>
      <c r="V24" s="46" t="s">
        <v>75</v>
      </c>
      <c r="W24" s="46" t="s">
        <v>75</v>
      </c>
      <c r="X24" s="46"/>
      <c r="Y24" s="55"/>
      <c r="Z24" s="55"/>
      <c r="AA24" s="55"/>
      <c r="AB24" s="55"/>
      <c r="AC24" s="55"/>
      <c r="AD24" s="55"/>
      <c r="AE24" s="55"/>
      <c r="AF24" s="55"/>
      <c r="AG24" s="55"/>
      <c r="AH24" s="55"/>
      <c r="AI24" s="55"/>
      <c r="AJ24" s="55"/>
      <c r="AK24" s="55"/>
    </row>
    <row r="25" spans="1:40" s="9" customFormat="1" ht="108" customHeight="1" x14ac:dyDescent="0.3">
      <c r="A25" s="50">
        <v>12</v>
      </c>
      <c r="B25" s="46" t="s">
        <v>163</v>
      </c>
      <c r="C25" s="46" t="s">
        <v>13</v>
      </c>
      <c r="D25" s="46" t="s">
        <v>20</v>
      </c>
      <c r="E25" s="46" t="s">
        <v>14</v>
      </c>
      <c r="F25" s="49" t="s">
        <v>164</v>
      </c>
      <c r="G25" s="77">
        <v>60</v>
      </c>
      <c r="H25" s="77">
        <v>60</v>
      </c>
      <c r="I25" s="77"/>
      <c r="J25" s="100"/>
      <c r="K25" s="88"/>
      <c r="L25" s="77"/>
      <c r="M25" s="77"/>
      <c r="N25" s="46" t="s">
        <v>380</v>
      </c>
      <c r="O25" s="46" t="s">
        <v>381</v>
      </c>
      <c r="P25" s="46" t="s">
        <v>382</v>
      </c>
      <c r="Q25" s="48">
        <v>60</v>
      </c>
      <c r="R25" s="48">
        <f t="shared" si="4"/>
        <v>0</v>
      </c>
      <c r="S25" s="159">
        <f t="shared" si="5"/>
        <v>1</v>
      </c>
      <c r="T25" s="47" t="s">
        <v>19</v>
      </c>
      <c r="U25" s="47" t="s">
        <v>165</v>
      </c>
      <c r="V25" s="46" t="s">
        <v>75</v>
      </c>
      <c r="W25" s="46" t="s">
        <v>75</v>
      </c>
      <c r="X25" s="46"/>
      <c r="Y25" s="55"/>
      <c r="Z25" s="55"/>
      <c r="AA25" s="55"/>
      <c r="AB25" s="55"/>
      <c r="AC25" s="55"/>
      <c r="AD25" s="55"/>
      <c r="AE25" s="55"/>
      <c r="AF25" s="55"/>
      <c r="AG25" s="55"/>
      <c r="AH25" s="55"/>
      <c r="AI25" s="55"/>
      <c r="AJ25" s="55"/>
      <c r="AK25" s="55"/>
    </row>
    <row r="26" spans="1:40" s="9" customFormat="1" ht="279" customHeight="1" x14ac:dyDescent="0.3">
      <c r="A26" s="50">
        <v>13</v>
      </c>
      <c r="B26" s="46" t="s">
        <v>166</v>
      </c>
      <c r="C26" s="46" t="s">
        <v>13</v>
      </c>
      <c r="D26" s="46" t="s">
        <v>20</v>
      </c>
      <c r="E26" s="46" t="s">
        <v>14</v>
      </c>
      <c r="F26" s="49" t="s">
        <v>167</v>
      </c>
      <c r="G26" s="77">
        <v>40</v>
      </c>
      <c r="H26" s="77">
        <v>40</v>
      </c>
      <c r="I26" s="77"/>
      <c r="J26" s="100"/>
      <c r="K26" s="88"/>
      <c r="L26" s="77"/>
      <c r="M26" s="77"/>
      <c r="N26" s="46" t="s">
        <v>380</v>
      </c>
      <c r="O26" s="46" t="s">
        <v>381</v>
      </c>
      <c r="P26" s="46" t="s">
        <v>382</v>
      </c>
      <c r="Q26" s="48">
        <v>40</v>
      </c>
      <c r="R26" s="48">
        <f t="shared" si="4"/>
        <v>0</v>
      </c>
      <c r="S26" s="159">
        <f t="shared" si="5"/>
        <v>1</v>
      </c>
      <c r="T26" s="47" t="s">
        <v>168</v>
      </c>
      <c r="U26" s="47" t="s">
        <v>168</v>
      </c>
      <c r="V26" s="46" t="s">
        <v>75</v>
      </c>
      <c r="W26" s="46" t="s">
        <v>75</v>
      </c>
      <c r="X26" s="46"/>
      <c r="Y26" s="55"/>
      <c r="Z26" s="55"/>
      <c r="AA26" s="55"/>
      <c r="AB26" s="55"/>
      <c r="AC26" s="55"/>
      <c r="AD26" s="55"/>
      <c r="AE26" s="55"/>
      <c r="AF26" s="55"/>
      <c r="AG26" s="55"/>
      <c r="AH26" s="55"/>
      <c r="AI26" s="55"/>
      <c r="AJ26" s="55"/>
      <c r="AK26" s="55"/>
    </row>
    <row r="27" spans="1:40" s="9" customFormat="1" ht="43.05" customHeight="1" x14ac:dyDescent="0.3">
      <c r="A27" s="221" t="s">
        <v>169</v>
      </c>
      <c r="B27" s="221"/>
      <c r="C27" s="221"/>
      <c r="D27" s="221"/>
      <c r="E27" s="221"/>
      <c r="F27" s="221"/>
      <c r="G27" s="86">
        <f>G28+G29+G30+G31+G32+G33+G34+G35</f>
        <v>581</v>
      </c>
      <c r="H27" s="86">
        <f>H28+H29+H30+H31+H32+H33+H34+H35</f>
        <v>122</v>
      </c>
      <c r="I27" s="86">
        <f>I28+I29+I30+I31+I32+I33+I34+I35</f>
        <v>459</v>
      </c>
      <c r="J27" s="100"/>
      <c r="K27" s="107">
        <f>K28+K29+K30+K31+K32+K33+K34+K35</f>
        <v>0</v>
      </c>
      <c r="L27" s="86">
        <f>L28+L29+L30+L31+L32+L33+L34+L35</f>
        <v>0</v>
      </c>
      <c r="M27" s="86">
        <f>M28+M29+M30+M31+M32+M33+M34+M35</f>
        <v>0</v>
      </c>
      <c r="N27" s="67"/>
      <c r="O27" s="67"/>
      <c r="P27" s="67"/>
      <c r="Q27" s="161">
        <f t="shared" ref="Q27:R27" si="7">Q28+Q29+Q30+Q31+Q32+Q33+Q34+Q35</f>
        <v>581</v>
      </c>
      <c r="R27" s="161">
        <f t="shared" si="7"/>
        <v>0</v>
      </c>
      <c r="S27" s="159">
        <f t="shared" si="5"/>
        <v>1</v>
      </c>
      <c r="T27" s="47"/>
      <c r="U27" s="47"/>
      <c r="V27" s="46"/>
      <c r="W27" s="46"/>
      <c r="X27" s="46"/>
      <c r="Y27" s="55"/>
      <c r="Z27" s="55"/>
      <c r="AA27" s="55"/>
      <c r="AB27" s="55"/>
      <c r="AC27" s="55"/>
      <c r="AD27" s="55"/>
      <c r="AE27" s="55"/>
      <c r="AF27" s="55"/>
      <c r="AG27" s="55"/>
      <c r="AH27" s="55"/>
      <c r="AI27" s="55"/>
      <c r="AJ27" s="55"/>
      <c r="AK27" s="55"/>
    </row>
    <row r="28" spans="1:40" s="43" customFormat="1" ht="195" customHeight="1" x14ac:dyDescent="0.3">
      <c r="A28" s="94">
        <v>14</v>
      </c>
      <c r="B28" s="49" t="s">
        <v>170</v>
      </c>
      <c r="C28" s="51" t="s">
        <v>13</v>
      </c>
      <c r="D28" s="51" t="s">
        <v>20</v>
      </c>
      <c r="E28" s="51" t="s">
        <v>171</v>
      </c>
      <c r="F28" s="49" t="s">
        <v>172</v>
      </c>
      <c r="G28" s="87">
        <v>16</v>
      </c>
      <c r="H28" s="87"/>
      <c r="I28" s="87">
        <v>16</v>
      </c>
      <c r="J28" s="108"/>
      <c r="K28" s="88"/>
      <c r="L28" s="87"/>
      <c r="M28" s="87"/>
      <c r="N28" s="46" t="s">
        <v>380</v>
      </c>
      <c r="O28" s="46" t="s">
        <v>381</v>
      </c>
      <c r="P28" s="46" t="s">
        <v>382</v>
      </c>
      <c r="Q28" s="52">
        <v>16</v>
      </c>
      <c r="R28" s="52">
        <f t="shared" si="4"/>
        <v>0</v>
      </c>
      <c r="S28" s="159">
        <f t="shared" si="5"/>
        <v>1</v>
      </c>
      <c r="T28" s="49" t="s">
        <v>173</v>
      </c>
      <c r="U28" s="49" t="s">
        <v>174</v>
      </c>
      <c r="V28" s="51" t="s">
        <v>18</v>
      </c>
      <c r="W28" s="51" t="s">
        <v>75</v>
      </c>
      <c r="X28" s="222" t="s">
        <v>175</v>
      </c>
      <c r="Y28" s="56"/>
      <c r="Z28" s="56"/>
      <c r="AA28" s="56"/>
      <c r="AB28" s="56"/>
      <c r="AC28" s="56"/>
      <c r="AD28" s="56"/>
      <c r="AE28" s="56"/>
      <c r="AF28" s="56"/>
      <c r="AG28" s="56"/>
      <c r="AH28" s="56"/>
      <c r="AI28" s="56"/>
      <c r="AJ28" s="56"/>
      <c r="AK28" s="56"/>
    </row>
    <row r="29" spans="1:40" s="43" customFormat="1" ht="153" customHeight="1" x14ac:dyDescent="0.3">
      <c r="A29" s="94">
        <v>15</v>
      </c>
      <c r="B29" s="49" t="s">
        <v>176</v>
      </c>
      <c r="C29" s="51" t="s">
        <v>13</v>
      </c>
      <c r="D29" s="51" t="s">
        <v>20</v>
      </c>
      <c r="E29" s="51" t="s">
        <v>171</v>
      </c>
      <c r="F29" s="49" t="s">
        <v>177</v>
      </c>
      <c r="G29" s="87">
        <v>23</v>
      </c>
      <c r="H29" s="87"/>
      <c r="I29" s="87">
        <v>23</v>
      </c>
      <c r="J29" s="108"/>
      <c r="K29" s="88"/>
      <c r="L29" s="87"/>
      <c r="M29" s="87"/>
      <c r="N29" s="46" t="s">
        <v>380</v>
      </c>
      <c r="O29" s="46" t="s">
        <v>381</v>
      </c>
      <c r="P29" s="46" t="s">
        <v>382</v>
      </c>
      <c r="Q29" s="52">
        <v>23</v>
      </c>
      <c r="R29" s="52">
        <f t="shared" si="4"/>
        <v>0</v>
      </c>
      <c r="S29" s="159">
        <f t="shared" si="5"/>
        <v>1</v>
      </c>
      <c r="T29" s="49" t="s">
        <v>173</v>
      </c>
      <c r="U29" s="49" t="s">
        <v>174</v>
      </c>
      <c r="V29" s="51" t="s">
        <v>18</v>
      </c>
      <c r="W29" s="51" t="s">
        <v>75</v>
      </c>
      <c r="X29" s="222"/>
      <c r="Y29" s="56"/>
      <c r="Z29" s="56"/>
      <c r="AA29" s="56"/>
      <c r="AB29" s="56"/>
      <c r="AC29" s="56"/>
      <c r="AD29" s="56"/>
      <c r="AE29" s="56"/>
      <c r="AF29" s="56"/>
      <c r="AG29" s="56"/>
      <c r="AH29" s="56"/>
      <c r="AI29" s="56"/>
      <c r="AJ29" s="56"/>
      <c r="AK29" s="56"/>
    </row>
    <row r="30" spans="1:40" s="43" customFormat="1" ht="147" customHeight="1" x14ac:dyDescent="0.3">
      <c r="A30" s="94">
        <v>16</v>
      </c>
      <c r="B30" s="49" t="s">
        <v>178</v>
      </c>
      <c r="C30" s="51" t="s">
        <v>13</v>
      </c>
      <c r="D30" s="51" t="s">
        <v>20</v>
      </c>
      <c r="E30" s="51" t="s">
        <v>33</v>
      </c>
      <c r="F30" s="49" t="s">
        <v>179</v>
      </c>
      <c r="G30" s="87">
        <v>72</v>
      </c>
      <c r="H30" s="88">
        <v>21</v>
      </c>
      <c r="I30" s="87">
        <v>51</v>
      </c>
      <c r="J30" s="108"/>
      <c r="K30" s="88"/>
      <c r="L30" s="87"/>
      <c r="M30" s="87"/>
      <c r="N30" s="46" t="s">
        <v>380</v>
      </c>
      <c r="O30" s="46" t="s">
        <v>381</v>
      </c>
      <c r="P30" s="46" t="s">
        <v>382</v>
      </c>
      <c r="Q30" s="52">
        <v>72</v>
      </c>
      <c r="R30" s="52">
        <f t="shared" si="4"/>
        <v>0</v>
      </c>
      <c r="S30" s="159">
        <f t="shared" si="5"/>
        <v>1</v>
      </c>
      <c r="T30" s="49" t="s">
        <v>180</v>
      </c>
      <c r="U30" s="49" t="s">
        <v>181</v>
      </c>
      <c r="V30" s="51" t="s">
        <v>18</v>
      </c>
      <c r="W30" s="51" t="s">
        <v>75</v>
      </c>
      <c r="X30" s="222"/>
      <c r="Y30" s="56"/>
      <c r="Z30" s="56"/>
      <c r="AA30" s="56"/>
      <c r="AB30" s="56"/>
      <c r="AC30" s="56"/>
      <c r="AD30" s="56"/>
      <c r="AE30" s="56"/>
      <c r="AF30" s="56"/>
      <c r="AG30" s="56"/>
      <c r="AH30" s="56"/>
      <c r="AI30" s="56"/>
      <c r="AJ30" s="56"/>
      <c r="AK30" s="56"/>
    </row>
    <row r="31" spans="1:40" s="43" customFormat="1" ht="148.94999999999999" customHeight="1" x14ac:dyDescent="0.3">
      <c r="A31" s="94">
        <v>17</v>
      </c>
      <c r="B31" s="49" t="s">
        <v>182</v>
      </c>
      <c r="C31" s="51" t="s">
        <v>13</v>
      </c>
      <c r="D31" s="51" t="s">
        <v>20</v>
      </c>
      <c r="E31" s="51" t="s">
        <v>21</v>
      </c>
      <c r="F31" s="49" t="s">
        <v>183</v>
      </c>
      <c r="G31" s="87">
        <v>70</v>
      </c>
      <c r="H31" s="88">
        <v>21</v>
      </c>
      <c r="I31" s="87">
        <v>49</v>
      </c>
      <c r="J31" s="108"/>
      <c r="K31" s="88"/>
      <c r="L31" s="87"/>
      <c r="M31" s="87"/>
      <c r="N31" s="46" t="s">
        <v>380</v>
      </c>
      <c r="O31" s="46" t="s">
        <v>381</v>
      </c>
      <c r="P31" s="46" t="s">
        <v>382</v>
      </c>
      <c r="Q31" s="52">
        <v>70</v>
      </c>
      <c r="R31" s="52">
        <f t="shared" si="4"/>
        <v>0</v>
      </c>
      <c r="S31" s="159">
        <f t="shared" si="5"/>
        <v>1</v>
      </c>
      <c r="T31" s="49" t="s">
        <v>184</v>
      </c>
      <c r="U31" s="49" t="s">
        <v>181</v>
      </c>
      <c r="V31" s="51" t="s">
        <v>18</v>
      </c>
      <c r="W31" s="51" t="s">
        <v>75</v>
      </c>
      <c r="X31" s="222"/>
      <c r="Y31" s="56"/>
      <c r="Z31" s="56"/>
      <c r="AA31" s="56"/>
      <c r="AB31" s="56"/>
      <c r="AC31" s="56"/>
      <c r="AD31" s="56"/>
      <c r="AE31" s="56"/>
      <c r="AF31" s="56"/>
      <c r="AG31" s="56"/>
      <c r="AH31" s="56"/>
      <c r="AI31" s="56"/>
      <c r="AJ31" s="56"/>
      <c r="AK31" s="56"/>
    </row>
    <row r="32" spans="1:40" s="43" customFormat="1" ht="139.94999999999999" customHeight="1" x14ac:dyDescent="0.3">
      <c r="A32" s="94">
        <v>18</v>
      </c>
      <c r="B32" s="51" t="s">
        <v>185</v>
      </c>
      <c r="C32" s="51" t="s">
        <v>13</v>
      </c>
      <c r="D32" s="51" t="s">
        <v>20</v>
      </c>
      <c r="E32" s="51" t="s">
        <v>30</v>
      </c>
      <c r="F32" s="49" t="s">
        <v>186</v>
      </c>
      <c r="G32" s="87">
        <v>100</v>
      </c>
      <c r="H32" s="88">
        <v>20</v>
      </c>
      <c r="I32" s="87">
        <v>80</v>
      </c>
      <c r="J32" s="108"/>
      <c r="K32" s="88"/>
      <c r="L32" s="87"/>
      <c r="M32" s="87"/>
      <c r="N32" s="46" t="s">
        <v>380</v>
      </c>
      <c r="O32" s="46" t="s">
        <v>381</v>
      </c>
      <c r="P32" s="46" t="s">
        <v>382</v>
      </c>
      <c r="Q32" s="52">
        <v>100</v>
      </c>
      <c r="R32" s="52">
        <f t="shared" si="4"/>
        <v>0</v>
      </c>
      <c r="S32" s="159">
        <f t="shared" si="5"/>
        <v>1</v>
      </c>
      <c r="T32" s="49" t="s">
        <v>187</v>
      </c>
      <c r="U32" s="49" t="s">
        <v>188</v>
      </c>
      <c r="V32" s="51" t="s">
        <v>18</v>
      </c>
      <c r="W32" s="51" t="s">
        <v>75</v>
      </c>
      <c r="X32" s="222"/>
      <c r="Y32" s="56"/>
      <c r="Z32" s="56"/>
      <c r="AA32" s="56"/>
      <c r="AB32" s="56"/>
      <c r="AC32" s="56"/>
      <c r="AD32" s="56"/>
      <c r="AE32" s="56"/>
      <c r="AF32" s="56"/>
      <c r="AG32" s="56"/>
      <c r="AH32" s="56"/>
      <c r="AI32" s="56"/>
      <c r="AJ32" s="56"/>
      <c r="AK32" s="56"/>
    </row>
    <row r="33" spans="1:50" s="43" customFormat="1" ht="145.94999999999999" customHeight="1" x14ac:dyDescent="0.3">
      <c r="A33" s="94">
        <v>19</v>
      </c>
      <c r="B33" s="51" t="s">
        <v>189</v>
      </c>
      <c r="C33" s="51" t="s">
        <v>13</v>
      </c>
      <c r="D33" s="51" t="s">
        <v>20</v>
      </c>
      <c r="E33" s="51" t="s">
        <v>30</v>
      </c>
      <c r="F33" s="49" t="s">
        <v>190</v>
      </c>
      <c r="G33" s="87">
        <v>100</v>
      </c>
      <c r="H33" s="88">
        <v>20</v>
      </c>
      <c r="I33" s="87">
        <v>80</v>
      </c>
      <c r="J33" s="108"/>
      <c r="K33" s="88"/>
      <c r="L33" s="87"/>
      <c r="M33" s="87"/>
      <c r="N33" s="46" t="s">
        <v>380</v>
      </c>
      <c r="O33" s="46" t="s">
        <v>381</v>
      </c>
      <c r="P33" s="46" t="s">
        <v>382</v>
      </c>
      <c r="Q33" s="52">
        <v>100</v>
      </c>
      <c r="R33" s="52">
        <f t="shared" si="4"/>
        <v>0</v>
      </c>
      <c r="S33" s="159">
        <f t="shared" si="5"/>
        <v>1</v>
      </c>
      <c r="T33" s="49" t="s">
        <v>191</v>
      </c>
      <c r="U33" s="49" t="s">
        <v>188</v>
      </c>
      <c r="V33" s="51" t="s">
        <v>18</v>
      </c>
      <c r="W33" s="51" t="s">
        <v>75</v>
      </c>
      <c r="X33" s="222"/>
      <c r="Y33" s="56"/>
      <c r="Z33" s="56"/>
      <c r="AA33" s="56"/>
      <c r="AB33" s="56"/>
      <c r="AC33" s="56"/>
      <c r="AD33" s="56"/>
      <c r="AE33" s="56"/>
      <c r="AF33" s="56"/>
      <c r="AG33" s="56"/>
      <c r="AH33" s="56"/>
      <c r="AI33" s="56"/>
      <c r="AJ33" s="56"/>
      <c r="AK33" s="56"/>
    </row>
    <row r="34" spans="1:50" s="43" customFormat="1" ht="150" customHeight="1" x14ac:dyDescent="0.3">
      <c r="A34" s="94">
        <v>20</v>
      </c>
      <c r="B34" s="51" t="s">
        <v>192</v>
      </c>
      <c r="C34" s="51" t="s">
        <v>13</v>
      </c>
      <c r="D34" s="51" t="s">
        <v>20</v>
      </c>
      <c r="E34" s="51" t="s">
        <v>30</v>
      </c>
      <c r="F34" s="49" t="s">
        <v>193</v>
      </c>
      <c r="G34" s="87">
        <v>100</v>
      </c>
      <c r="H34" s="88">
        <v>20</v>
      </c>
      <c r="I34" s="87">
        <v>80</v>
      </c>
      <c r="J34" s="108"/>
      <c r="K34" s="88"/>
      <c r="L34" s="87"/>
      <c r="M34" s="87"/>
      <c r="N34" s="46" t="s">
        <v>380</v>
      </c>
      <c r="O34" s="46" t="s">
        <v>381</v>
      </c>
      <c r="P34" s="46" t="s">
        <v>382</v>
      </c>
      <c r="Q34" s="52">
        <v>100</v>
      </c>
      <c r="R34" s="52">
        <f t="shared" si="4"/>
        <v>0</v>
      </c>
      <c r="S34" s="159">
        <f t="shared" si="5"/>
        <v>1</v>
      </c>
      <c r="T34" s="49" t="s">
        <v>191</v>
      </c>
      <c r="U34" s="49" t="s">
        <v>188</v>
      </c>
      <c r="V34" s="51" t="s">
        <v>18</v>
      </c>
      <c r="W34" s="51" t="s">
        <v>75</v>
      </c>
      <c r="X34" s="222"/>
      <c r="Y34" s="56"/>
      <c r="Z34" s="56"/>
      <c r="AA34" s="56"/>
      <c r="AB34" s="56"/>
      <c r="AC34" s="56"/>
      <c r="AD34" s="56"/>
      <c r="AE34" s="56"/>
      <c r="AF34" s="56"/>
      <c r="AG34" s="56"/>
      <c r="AH34" s="56"/>
      <c r="AI34" s="56"/>
      <c r="AJ34" s="56"/>
      <c r="AK34" s="56"/>
    </row>
    <row r="35" spans="1:50" s="43" customFormat="1" ht="145.05000000000001" customHeight="1" x14ac:dyDescent="0.3">
      <c r="A35" s="94">
        <v>21</v>
      </c>
      <c r="B35" s="51" t="s">
        <v>194</v>
      </c>
      <c r="C35" s="51" t="s">
        <v>13</v>
      </c>
      <c r="D35" s="51" t="s">
        <v>20</v>
      </c>
      <c r="E35" s="51" t="s">
        <v>30</v>
      </c>
      <c r="F35" s="49" t="s">
        <v>195</v>
      </c>
      <c r="G35" s="87">
        <f>H35+I35</f>
        <v>100</v>
      </c>
      <c r="H35" s="88">
        <v>20</v>
      </c>
      <c r="I35" s="87">
        <v>80</v>
      </c>
      <c r="J35" s="108"/>
      <c r="K35" s="88"/>
      <c r="L35" s="87"/>
      <c r="M35" s="87"/>
      <c r="N35" s="46" t="s">
        <v>380</v>
      </c>
      <c r="O35" s="46" t="s">
        <v>381</v>
      </c>
      <c r="P35" s="46" t="s">
        <v>382</v>
      </c>
      <c r="Q35" s="52">
        <v>100</v>
      </c>
      <c r="R35" s="52">
        <f t="shared" si="4"/>
        <v>0</v>
      </c>
      <c r="S35" s="159">
        <f t="shared" si="5"/>
        <v>1</v>
      </c>
      <c r="T35" s="49" t="s">
        <v>191</v>
      </c>
      <c r="U35" s="49" t="s">
        <v>188</v>
      </c>
      <c r="V35" s="51" t="s">
        <v>18</v>
      </c>
      <c r="W35" s="51" t="s">
        <v>75</v>
      </c>
      <c r="X35" s="222"/>
      <c r="Y35" s="56"/>
      <c r="Z35" s="56"/>
      <c r="AA35" s="56"/>
      <c r="AB35" s="56"/>
      <c r="AC35" s="56"/>
      <c r="AD35" s="56"/>
      <c r="AE35" s="56"/>
      <c r="AF35" s="56"/>
      <c r="AG35" s="56"/>
      <c r="AH35" s="56"/>
      <c r="AI35" s="56"/>
      <c r="AJ35" s="56"/>
      <c r="AK35" s="56"/>
    </row>
    <row r="36" spans="1:50" s="4" customFormat="1" ht="42" customHeight="1" x14ac:dyDescent="0.3">
      <c r="A36" s="214" t="s">
        <v>328</v>
      </c>
      <c r="B36" s="214"/>
      <c r="C36" s="214"/>
      <c r="D36" s="214"/>
      <c r="E36" s="214"/>
      <c r="F36" s="214"/>
      <c r="G36" s="76">
        <f>SUM(G37:G42)</f>
        <v>926</v>
      </c>
      <c r="H36" s="76">
        <f t="shared" ref="H36:M36" si="8">SUM(H37:H42)</f>
        <v>660</v>
      </c>
      <c r="I36" s="76">
        <f t="shared" si="8"/>
        <v>29</v>
      </c>
      <c r="J36" s="76">
        <f t="shared" si="8"/>
        <v>0</v>
      </c>
      <c r="K36" s="99">
        <f t="shared" si="8"/>
        <v>237</v>
      </c>
      <c r="L36" s="76">
        <f t="shared" si="8"/>
        <v>0</v>
      </c>
      <c r="M36" s="76">
        <f t="shared" si="8"/>
        <v>0</v>
      </c>
      <c r="N36" s="160"/>
      <c r="O36" s="160"/>
      <c r="P36" s="160"/>
      <c r="Q36" s="19">
        <v>926</v>
      </c>
      <c r="R36" s="52">
        <f t="shared" si="4"/>
        <v>0</v>
      </c>
      <c r="S36" s="159">
        <f t="shared" si="5"/>
        <v>1</v>
      </c>
      <c r="T36" s="22"/>
      <c r="U36" s="22"/>
      <c r="V36" s="21"/>
      <c r="W36" s="21"/>
      <c r="X36" s="21"/>
      <c r="Y36" s="6"/>
      <c r="Z36" s="6"/>
      <c r="AA36" s="6"/>
      <c r="AB36" s="6"/>
      <c r="AC36" s="6"/>
      <c r="AD36" s="6"/>
      <c r="AE36" s="6"/>
      <c r="AF36" s="6"/>
      <c r="AG36" s="6"/>
      <c r="AH36" s="6"/>
      <c r="AI36" s="6"/>
      <c r="AJ36" s="6"/>
      <c r="AK36" s="6"/>
    </row>
    <row r="37" spans="1:50" s="9" customFormat="1" ht="180" customHeight="1" x14ac:dyDescent="0.3">
      <c r="A37" s="50">
        <v>22</v>
      </c>
      <c r="B37" s="47" t="s">
        <v>96</v>
      </c>
      <c r="C37" s="47" t="s">
        <v>13</v>
      </c>
      <c r="D37" s="47" t="s">
        <v>20</v>
      </c>
      <c r="E37" s="46" t="s">
        <v>196</v>
      </c>
      <c r="F37" s="47" t="s">
        <v>197</v>
      </c>
      <c r="G37" s="77">
        <f>H37+I37</f>
        <v>280</v>
      </c>
      <c r="H37" s="77">
        <v>280</v>
      </c>
      <c r="I37" s="77"/>
      <c r="J37" s="100"/>
      <c r="K37" s="88"/>
      <c r="L37" s="77"/>
      <c r="M37" s="77"/>
      <c r="N37" s="46" t="s">
        <v>380</v>
      </c>
      <c r="O37" s="46" t="s">
        <v>381</v>
      </c>
      <c r="P37" s="46" t="s">
        <v>382</v>
      </c>
      <c r="Q37" s="77">
        <v>280</v>
      </c>
      <c r="R37" s="52">
        <f t="shared" si="4"/>
        <v>0</v>
      </c>
      <c r="S37" s="159">
        <f t="shared" si="5"/>
        <v>1</v>
      </c>
      <c r="T37" s="47" t="s">
        <v>198</v>
      </c>
      <c r="U37" s="49" t="s">
        <v>199</v>
      </c>
      <c r="V37" s="46" t="s">
        <v>200</v>
      </c>
      <c r="W37" s="46" t="s">
        <v>201</v>
      </c>
      <c r="X37" s="46"/>
      <c r="Y37" s="55"/>
      <c r="Z37" s="55"/>
      <c r="AA37" s="55"/>
      <c r="AB37" s="55"/>
      <c r="AC37" s="55"/>
      <c r="AD37" s="55"/>
      <c r="AE37" s="55"/>
      <c r="AF37" s="55"/>
      <c r="AG37" s="55"/>
      <c r="AH37" s="55"/>
      <c r="AI37" s="55"/>
      <c r="AJ37" s="55"/>
      <c r="AK37" s="55"/>
    </row>
    <row r="38" spans="1:50" s="9" customFormat="1" ht="222" customHeight="1" x14ac:dyDescent="0.3">
      <c r="A38" s="50">
        <v>23</v>
      </c>
      <c r="B38" s="46" t="s">
        <v>97</v>
      </c>
      <c r="C38" s="46" t="s">
        <v>13</v>
      </c>
      <c r="D38" s="46" t="s">
        <v>20</v>
      </c>
      <c r="E38" s="46" t="s">
        <v>202</v>
      </c>
      <c r="F38" s="47" t="s">
        <v>98</v>
      </c>
      <c r="G38" s="77">
        <f>H38+I38</f>
        <v>350</v>
      </c>
      <c r="H38" s="77">
        <v>350</v>
      </c>
      <c r="I38" s="77"/>
      <c r="J38" s="100"/>
      <c r="K38" s="88"/>
      <c r="L38" s="77"/>
      <c r="M38" s="77"/>
      <c r="N38" s="46" t="s">
        <v>380</v>
      </c>
      <c r="O38" s="46" t="s">
        <v>381</v>
      </c>
      <c r="P38" s="46" t="s">
        <v>382</v>
      </c>
      <c r="Q38" s="77">
        <v>350</v>
      </c>
      <c r="R38" s="52">
        <f t="shared" si="4"/>
        <v>0</v>
      </c>
      <c r="S38" s="159">
        <f t="shared" si="5"/>
        <v>1</v>
      </c>
      <c r="T38" s="49" t="s">
        <v>203</v>
      </c>
      <c r="U38" s="49" t="s">
        <v>204</v>
      </c>
      <c r="V38" s="46" t="s">
        <v>200</v>
      </c>
      <c r="W38" s="46" t="s">
        <v>205</v>
      </c>
      <c r="X38" s="46"/>
      <c r="Y38" s="55"/>
      <c r="Z38" s="55"/>
      <c r="AA38" s="55"/>
      <c r="AB38" s="55"/>
      <c r="AC38" s="55"/>
      <c r="AD38" s="55"/>
      <c r="AE38" s="55"/>
      <c r="AF38" s="55"/>
      <c r="AG38" s="55"/>
      <c r="AH38" s="55"/>
      <c r="AI38" s="55"/>
      <c r="AJ38" s="55"/>
      <c r="AK38" s="55"/>
    </row>
    <row r="39" spans="1:50" s="9" customFormat="1" ht="207" customHeight="1" x14ac:dyDescent="0.3">
      <c r="A39" s="50">
        <v>24</v>
      </c>
      <c r="B39" s="46" t="s">
        <v>259</v>
      </c>
      <c r="C39" s="46" t="s">
        <v>13</v>
      </c>
      <c r="D39" s="46" t="s">
        <v>20</v>
      </c>
      <c r="E39" s="46" t="s">
        <v>24</v>
      </c>
      <c r="F39" s="47" t="s">
        <v>260</v>
      </c>
      <c r="G39" s="77">
        <v>100</v>
      </c>
      <c r="H39" s="77"/>
      <c r="I39" s="77"/>
      <c r="J39" s="100"/>
      <c r="K39" s="88">
        <v>100</v>
      </c>
      <c r="L39" s="77"/>
      <c r="M39" s="77"/>
      <c r="N39" s="46" t="s">
        <v>380</v>
      </c>
      <c r="O39" s="46" t="s">
        <v>381</v>
      </c>
      <c r="P39" s="46" t="s">
        <v>382</v>
      </c>
      <c r="Q39" s="77">
        <v>100</v>
      </c>
      <c r="R39" s="52">
        <f t="shared" si="4"/>
        <v>0</v>
      </c>
      <c r="S39" s="159">
        <f t="shared" si="5"/>
        <v>1</v>
      </c>
      <c r="T39" s="49" t="s">
        <v>261</v>
      </c>
      <c r="U39" s="47" t="s">
        <v>262</v>
      </c>
      <c r="V39" s="46" t="s">
        <v>240</v>
      </c>
      <c r="W39" s="46" t="s">
        <v>24</v>
      </c>
      <c r="X39" s="46"/>
      <c r="Y39" s="53"/>
      <c r="Z39" s="53"/>
      <c r="AA39" s="53"/>
      <c r="AB39" s="53"/>
      <c r="AC39" s="53"/>
      <c r="AD39" s="53"/>
      <c r="AE39" s="53"/>
      <c r="AF39" s="53"/>
      <c r="AG39" s="53"/>
      <c r="AH39" s="53"/>
      <c r="AI39" s="53"/>
      <c r="AJ39" s="53"/>
      <c r="AK39" s="55"/>
      <c r="AL39" s="55"/>
      <c r="AM39" s="55"/>
      <c r="AN39" s="55"/>
      <c r="AO39" s="55"/>
      <c r="AP39" s="55"/>
      <c r="AQ39" s="55"/>
      <c r="AR39" s="55"/>
      <c r="AS39" s="55"/>
      <c r="AT39" s="55"/>
      <c r="AU39" s="55"/>
      <c r="AV39" s="55"/>
      <c r="AW39" s="55"/>
      <c r="AX39" s="55"/>
    </row>
    <row r="40" spans="1:50" s="34" customFormat="1" ht="238.05" customHeight="1" x14ac:dyDescent="0.3">
      <c r="A40" s="149">
        <v>25</v>
      </c>
      <c r="B40" s="47" t="s">
        <v>329</v>
      </c>
      <c r="C40" s="47" t="s">
        <v>13</v>
      </c>
      <c r="D40" s="47" t="s">
        <v>20</v>
      </c>
      <c r="E40" s="47" t="s">
        <v>330</v>
      </c>
      <c r="F40" s="89" t="s">
        <v>331</v>
      </c>
      <c r="G40" s="81">
        <v>50</v>
      </c>
      <c r="H40" s="81"/>
      <c r="I40" s="81">
        <v>29</v>
      </c>
      <c r="J40" s="81"/>
      <c r="K40" s="88">
        <v>21</v>
      </c>
      <c r="L40" s="81"/>
      <c r="M40" s="81"/>
      <c r="N40" s="46" t="s">
        <v>380</v>
      </c>
      <c r="O40" s="46" t="s">
        <v>381</v>
      </c>
      <c r="P40" s="46" t="s">
        <v>382</v>
      </c>
      <c r="Q40" s="81">
        <v>50</v>
      </c>
      <c r="R40" s="52">
        <f t="shared" si="4"/>
        <v>0</v>
      </c>
      <c r="S40" s="159">
        <f t="shared" si="5"/>
        <v>1</v>
      </c>
      <c r="T40" s="47" t="s">
        <v>332</v>
      </c>
      <c r="U40" s="47" t="s">
        <v>333</v>
      </c>
      <c r="V40" s="47" t="s">
        <v>334</v>
      </c>
      <c r="W40" s="47" t="s">
        <v>334</v>
      </c>
      <c r="X40" s="47"/>
      <c r="Y40" s="41"/>
      <c r="Z40" s="41"/>
      <c r="AA40" s="41"/>
      <c r="AB40" s="41"/>
    </row>
    <row r="41" spans="1:50" s="9" customFormat="1" ht="174" customHeight="1" x14ac:dyDescent="0.3">
      <c r="A41" s="50">
        <v>26</v>
      </c>
      <c r="B41" s="46" t="s">
        <v>263</v>
      </c>
      <c r="C41" s="46" t="s">
        <v>13</v>
      </c>
      <c r="D41" s="46" t="s">
        <v>20</v>
      </c>
      <c r="E41" s="46" t="s">
        <v>66</v>
      </c>
      <c r="F41" s="47" t="s">
        <v>264</v>
      </c>
      <c r="G41" s="77">
        <v>116</v>
      </c>
      <c r="H41" s="77"/>
      <c r="I41" s="77"/>
      <c r="J41" s="100"/>
      <c r="K41" s="88">
        <v>116</v>
      </c>
      <c r="L41" s="77"/>
      <c r="M41" s="77"/>
      <c r="N41" s="46" t="s">
        <v>380</v>
      </c>
      <c r="O41" s="46" t="s">
        <v>381</v>
      </c>
      <c r="P41" s="46" t="s">
        <v>382</v>
      </c>
      <c r="Q41" s="81">
        <v>116</v>
      </c>
      <c r="R41" s="52">
        <f t="shared" si="4"/>
        <v>0</v>
      </c>
      <c r="S41" s="159">
        <f t="shared" si="5"/>
        <v>1</v>
      </c>
      <c r="T41" s="49" t="s">
        <v>265</v>
      </c>
      <c r="U41" s="47" t="s">
        <v>266</v>
      </c>
      <c r="V41" s="46" t="s">
        <v>267</v>
      </c>
      <c r="W41" s="46" t="s">
        <v>268</v>
      </c>
      <c r="X41" s="46"/>
      <c r="Y41" s="53"/>
      <c r="Z41" s="53"/>
      <c r="AA41" s="53"/>
      <c r="AB41" s="53"/>
      <c r="AC41" s="53"/>
      <c r="AD41" s="53"/>
      <c r="AE41" s="53"/>
      <c r="AF41" s="53"/>
      <c r="AG41" s="53"/>
      <c r="AH41" s="53"/>
      <c r="AI41" s="53"/>
      <c r="AJ41" s="53"/>
      <c r="AK41" s="55"/>
      <c r="AL41" s="55"/>
      <c r="AM41" s="55"/>
      <c r="AN41" s="55"/>
      <c r="AO41" s="55"/>
      <c r="AP41" s="55"/>
      <c r="AQ41" s="55"/>
      <c r="AR41" s="55"/>
      <c r="AS41" s="55"/>
      <c r="AT41" s="55"/>
      <c r="AU41" s="55"/>
      <c r="AV41" s="55"/>
      <c r="AW41" s="55"/>
      <c r="AX41" s="55"/>
    </row>
    <row r="42" spans="1:50" s="9" customFormat="1" ht="123" customHeight="1" x14ac:dyDescent="0.3">
      <c r="A42" s="50">
        <v>27</v>
      </c>
      <c r="B42" s="46" t="s">
        <v>206</v>
      </c>
      <c r="C42" s="46" t="s">
        <v>13</v>
      </c>
      <c r="D42" s="46" t="s">
        <v>20</v>
      </c>
      <c r="E42" s="46" t="s">
        <v>24</v>
      </c>
      <c r="F42" s="47" t="s">
        <v>207</v>
      </c>
      <c r="G42" s="77">
        <f>H42+I42</f>
        <v>30</v>
      </c>
      <c r="H42" s="77">
        <v>30</v>
      </c>
      <c r="I42" s="77"/>
      <c r="J42" s="100"/>
      <c r="K42" s="88"/>
      <c r="L42" s="77"/>
      <c r="M42" s="77"/>
      <c r="N42" s="46" t="s">
        <v>380</v>
      </c>
      <c r="O42" s="46" t="s">
        <v>381</v>
      </c>
      <c r="P42" s="46" t="s">
        <v>382</v>
      </c>
      <c r="Q42" s="81">
        <v>30</v>
      </c>
      <c r="R42" s="52">
        <f t="shared" si="4"/>
        <v>0</v>
      </c>
      <c r="S42" s="159">
        <f t="shared" si="5"/>
        <v>1</v>
      </c>
      <c r="T42" s="49" t="s">
        <v>203</v>
      </c>
      <c r="U42" s="49" t="s">
        <v>208</v>
      </c>
      <c r="V42" s="46" t="s">
        <v>24</v>
      </c>
      <c r="W42" s="46" t="s">
        <v>24</v>
      </c>
      <c r="X42" s="46"/>
      <c r="Y42" s="55"/>
      <c r="Z42" s="55"/>
      <c r="AA42" s="55"/>
      <c r="AB42" s="55"/>
      <c r="AC42" s="55"/>
      <c r="AD42" s="55"/>
      <c r="AE42" s="55"/>
      <c r="AF42" s="55"/>
      <c r="AG42" s="55"/>
      <c r="AH42" s="55"/>
      <c r="AI42" s="55"/>
      <c r="AJ42" s="55"/>
      <c r="AK42" s="55"/>
    </row>
    <row r="43" spans="1:50" s="4" customFormat="1" ht="48" customHeight="1" x14ac:dyDescent="0.3">
      <c r="A43" s="215" t="s">
        <v>335</v>
      </c>
      <c r="B43" s="216"/>
      <c r="C43" s="216"/>
      <c r="D43" s="216"/>
      <c r="E43" s="216"/>
      <c r="F43" s="217"/>
      <c r="G43" s="76">
        <f>G44+G45</f>
        <v>3088.65</v>
      </c>
      <c r="H43" s="76">
        <f>H44+H45</f>
        <v>0</v>
      </c>
      <c r="I43" s="76">
        <f>I44+I45</f>
        <v>0</v>
      </c>
      <c r="J43" s="109"/>
      <c r="K43" s="99">
        <f>K44+K45</f>
        <v>0</v>
      </c>
      <c r="L43" s="76">
        <f>L44+L45</f>
        <v>0</v>
      </c>
      <c r="M43" s="76">
        <f>M44+M45</f>
        <v>3088.65</v>
      </c>
      <c r="N43" s="46"/>
      <c r="O43" s="46"/>
      <c r="P43" s="46"/>
      <c r="Q43" s="167">
        <v>3088.65</v>
      </c>
      <c r="R43" s="168">
        <f t="shared" si="4"/>
        <v>0</v>
      </c>
      <c r="S43" s="169">
        <f t="shared" si="5"/>
        <v>1</v>
      </c>
      <c r="T43" s="21"/>
      <c r="U43" s="21"/>
      <c r="V43" s="21"/>
      <c r="W43" s="72"/>
      <c r="X43" s="72"/>
      <c r="AI43" s="6"/>
      <c r="AJ43" s="6"/>
      <c r="AK43" s="6"/>
      <c r="AL43" s="6"/>
      <c r="AM43" s="6"/>
      <c r="AN43" s="6"/>
      <c r="AO43" s="6"/>
      <c r="AP43" s="6"/>
      <c r="AQ43" s="6"/>
      <c r="AR43" s="6"/>
      <c r="AS43" s="6"/>
      <c r="AT43" s="6"/>
      <c r="AU43" s="6"/>
      <c r="AV43" s="6"/>
    </row>
    <row r="44" spans="1:50" s="5" customFormat="1" ht="93" customHeight="1" x14ac:dyDescent="0.3">
      <c r="A44" s="68">
        <v>28</v>
      </c>
      <c r="B44" s="68" t="s">
        <v>63</v>
      </c>
      <c r="C44" s="68" t="s">
        <v>13</v>
      </c>
      <c r="D44" s="68" t="s">
        <v>20</v>
      </c>
      <c r="E44" s="68" t="s">
        <v>22</v>
      </c>
      <c r="F44" s="69" t="s">
        <v>99</v>
      </c>
      <c r="G44" s="90">
        <v>2588.65</v>
      </c>
      <c r="H44" s="91"/>
      <c r="I44" s="91"/>
      <c r="J44" s="110"/>
      <c r="K44" s="111"/>
      <c r="L44" s="91"/>
      <c r="M44" s="91">
        <v>2588.65</v>
      </c>
      <c r="N44" s="46" t="s">
        <v>380</v>
      </c>
      <c r="O44" s="46" t="s">
        <v>381</v>
      </c>
      <c r="P44" s="46" t="s">
        <v>382</v>
      </c>
      <c r="Q44" s="81">
        <v>2588.65</v>
      </c>
      <c r="R44" s="52">
        <f t="shared" si="4"/>
        <v>0</v>
      </c>
      <c r="S44" s="159">
        <f t="shared" si="5"/>
        <v>1</v>
      </c>
      <c r="T44" s="22" t="s">
        <v>15</v>
      </c>
      <c r="U44" s="22" t="s">
        <v>100</v>
      </c>
      <c r="V44" s="21" t="s">
        <v>60</v>
      </c>
      <c r="W44" s="21" t="s">
        <v>60</v>
      </c>
      <c r="X44" s="72"/>
      <c r="Y44" s="4"/>
      <c r="Z44" s="4"/>
      <c r="AA44" s="4"/>
      <c r="AB44" s="4"/>
      <c r="AC44" s="4"/>
      <c r="AD44" s="4"/>
      <c r="AE44" s="6"/>
      <c r="AF44" s="6"/>
      <c r="AG44" s="6"/>
      <c r="AH44" s="6"/>
      <c r="AI44" s="6"/>
      <c r="AJ44" s="6"/>
      <c r="AK44" s="6"/>
      <c r="AL44" s="6"/>
      <c r="AM44" s="6"/>
      <c r="AN44" s="6"/>
      <c r="AO44" s="6"/>
      <c r="AP44" s="6"/>
      <c r="AQ44" s="6"/>
      <c r="AR44" s="6"/>
    </row>
    <row r="45" spans="1:50" s="6" customFormat="1" ht="97.95" customHeight="1" x14ac:dyDescent="0.3">
      <c r="A45" s="68">
        <v>29</v>
      </c>
      <c r="B45" s="68" t="s">
        <v>77</v>
      </c>
      <c r="C45" s="68">
        <v>680</v>
      </c>
      <c r="D45" s="68" t="s">
        <v>20</v>
      </c>
      <c r="E45" s="68" t="s">
        <v>22</v>
      </c>
      <c r="F45" s="69" t="s">
        <v>82</v>
      </c>
      <c r="G45" s="90">
        <v>500</v>
      </c>
      <c r="H45" s="92"/>
      <c r="I45" s="92"/>
      <c r="J45" s="112"/>
      <c r="K45" s="113"/>
      <c r="L45" s="92"/>
      <c r="M45" s="92">
        <v>500</v>
      </c>
      <c r="N45" s="46" t="s">
        <v>380</v>
      </c>
      <c r="O45" s="46" t="s">
        <v>381</v>
      </c>
      <c r="P45" s="46" t="s">
        <v>382</v>
      </c>
      <c r="Q45" s="81">
        <v>500</v>
      </c>
      <c r="R45" s="52">
        <f t="shared" si="4"/>
        <v>0</v>
      </c>
      <c r="S45" s="159">
        <f t="shared" si="5"/>
        <v>1</v>
      </c>
      <c r="T45" s="22" t="s">
        <v>17</v>
      </c>
      <c r="U45" s="22" t="s">
        <v>17</v>
      </c>
      <c r="V45" s="21" t="s">
        <v>60</v>
      </c>
      <c r="W45" s="21" t="s">
        <v>60</v>
      </c>
      <c r="X45" s="72"/>
      <c r="Y45" s="4"/>
      <c r="Z45" s="4"/>
      <c r="AA45" s="4"/>
      <c r="AB45" s="4"/>
      <c r="AC45" s="4"/>
      <c r="AD45" s="4"/>
    </row>
    <row r="46" spans="1:50" s="6" customFormat="1" ht="39" customHeight="1" x14ac:dyDescent="0.3">
      <c r="A46" s="215" t="s">
        <v>336</v>
      </c>
      <c r="B46" s="216"/>
      <c r="C46" s="216"/>
      <c r="D46" s="216"/>
      <c r="E46" s="216"/>
      <c r="F46" s="217"/>
      <c r="G46" s="76">
        <f>G47+G48+G49</f>
        <v>1370</v>
      </c>
      <c r="H46" s="76">
        <f t="shared" ref="H46:M46" si="9">H47+H48+H49</f>
        <v>0</v>
      </c>
      <c r="I46" s="76">
        <f t="shared" si="9"/>
        <v>0</v>
      </c>
      <c r="J46" s="76">
        <f t="shared" si="9"/>
        <v>0</v>
      </c>
      <c r="K46" s="99">
        <f t="shared" si="9"/>
        <v>1350</v>
      </c>
      <c r="L46" s="76">
        <f t="shared" si="9"/>
        <v>20</v>
      </c>
      <c r="M46" s="76">
        <f t="shared" si="9"/>
        <v>0</v>
      </c>
      <c r="N46" s="46"/>
      <c r="O46" s="46"/>
      <c r="P46" s="46"/>
      <c r="Q46" s="81">
        <v>1370</v>
      </c>
      <c r="R46" s="52">
        <f t="shared" si="4"/>
        <v>0</v>
      </c>
      <c r="S46" s="159">
        <f t="shared" si="5"/>
        <v>1</v>
      </c>
      <c r="T46" s="22"/>
      <c r="U46" s="22"/>
      <c r="V46" s="21"/>
      <c r="W46" s="21"/>
      <c r="X46" s="72"/>
      <c r="Y46" s="4"/>
      <c r="Z46" s="4"/>
      <c r="AA46" s="4"/>
      <c r="AB46" s="4"/>
      <c r="AC46" s="4"/>
      <c r="AD46" s="4"/>
    </row>
    <row r="47" spans="1:50" s="9" customFormat="1" ht="241.05" customHeight="1" x14ac:dyDescent="0.3">
      <c r="A47" s="150">
        <v>30</v>
      </c>
      <c r="B47" s="51" t="s">
        <v>337</v>
      </c>
      <c r="C47" s="51" t="s">
        <v>13</v>
      </c>
      <c r="D47" s="51" t="s">
        <v>338</v>
      </c>
      <c r="E47" s="51" t="s">
        <v>339</v>
      </c>
      <c r="F47" s="49" t="s">
        <v>340</v>
      </c>
      <c r="G47" s="77">
        <v>1260</v>
      </c>
      <c r="H47" s="93"/>
      <c r="I47" s="93"/>
      <c r="J47" s="114"/>
      <c r="K47" s="144">
        <v>1260</v>
      </c>
      <c r="L47" s="100"/>
      <c r="M47" s="100"/>
      <c r="N47" s="46" t="s">
        <v>380</v>
      </c>
      <c r="O47" s="46" t="s">
        <v>381</v>
      </c>
      <c r="P47" s="46" t="s">
        <v>382</v>
      </c>
      <c r="Q47" s="81">
        <v>1260</v>
      </c>
      <c r="R47" s="19">
        <f t="shared" ref="R47" si="10">R48+R51+R55</f>
        <v>0</v>
      </c>
      <c r="S47" s="19"/>
      <c r="T47" s="49" t="s">
        <v>320</v>
      </c>
      <c r="U47" s="170" t="s">
        <v>321</v>
      </c>
      <c r="V47" s="51" t="s">
        <v>277</v>
      </c>
      <c r="W47" s="51" t="s">
        <v>322</v>
      </c>
      <c r="X47" s="60"/>
    </row>
    <row r="48" spans="1:50" s="43" customFormat="1" ht="240" customHeight="1" x14ac:dyDescent="0.3">
      <c r="A48" s="150">
        <v>31</v>
      </c>
      <c r="B48" s="94" t="s">
        <v>341</v>
      </c>
      <c r="C48" s="51" t="s">
        <v>13</v>
      </c>
      <c r="D48" s="51" t="s">
        <v>20</v>
      </c>
      <c r="E48" s="51" t="s">
        <v>342</v>
      </c>
      <c r="F48" s="49" t="s">
        <v>343</v>
      </c>
      <c r="G48" s="77">
        <v>90</v>
      </c>
      <c r="H48" s="93"/>
      <c r="I48" s="93"/>
      <c r="J48" s="87"/>
      <c r="K48" s="144">
        <v>90</v>
      </c>
      <c r="L48" s="100"/>
      <c r="M48" s="100"/>
      <c r="N48" s="46" t="s">
        <v>380</v>
      </c>
      <c r="O48" s="46" t="s">
        <v>381</v>
      </c>
      <c r="P48" s="46" t="s">
        <v>382</v>
      </c>
      <c r="Q48" s="81">
        <v>90</v>
      </c>
      <c r="R48" s="52">
        <f t="shared" si="4"/>
        <v>0</v>
      </c>
      <c r="S48" s="159">
        <f t="shared" si="5"/>
        <v>1</v>
      </c>
      <c r="T48" s="49" t="s">
        <v>326</v>
      </c>
      <c r="U48" s="170" t="s">
        <v>321</v>
      </c>
      <c r="V48" s="51" t="s">
        <v>277</v>
      </c>
      <c r="W48" s="51" t="s">
        <v>327</v>
      </c>
      <c r="X48" s="60"/>
      <c r="Y48" s="9"/>
      <c r="Z48" s="9"/>
      <c r="AA48" s="9"/>
      <c r="AB48" s="9"/>
      <c r="AC48" s="9"/>
      <c r="AD48" s="9"/>
      <c r="AE48" s="9"/>
      <c r="AF48" s="9"/>
      <c r="AG48" s="9"/>
      <c r="AH48" s="9"/>
      <c r="AI48" s="9"/>
      <c r="AJ48" s="9"/>
      <c r="AK48" s="9"/>
      <c r="AL48" s="9"/>
      <c r="AM48" s="9"/>
      <c r="AN48" s="9"/>
    </row>
    <row r="49" spans="1:48" ht="117" customHeight="1" x14ac:dyDescent="0.3">
      <c r="A49" s="68">
        <v>32</v>
      </c>
      <c r="B49" s="46" t="s">
        <v>282</v>
      </c>
      <c r="F49" s="46" t="s">
        <v>283</v>
      </c>
      <c r="G49" s="90">
        <v>20</v>
      </c>
      <c r="H49" s="95"/>
      <c r="I49" s="95"/>
      <c r="J49" s="82"/>
      <c r="K49" s="102"/>
      <c r="L49" s="115">
        <v>20</v>
      </c>
      <c r="M49" s="95"/>
      <c r="N49" s="46" t="s">
        <v>380</v>
      </c>
      <c r="O49" s="46" t="s">
        <v>381</v>
      </c>
      <c r="P49" s="46" t="s">
        <v>382</v>
      </c>
      <c r="Q49" s="81">
        <v>20</v>
      </c>
      <c r="R49" s="52">
        <f t="shared" si="4"/>
        <v>0</v>
      </c>
      <c r="S49" s="159">
        <f t="shared" si="5"/>
        <v>1</v>
      </c>
      <c r="T49" s="22" t="s">
        <v>284</v>
      </c>
      <c r="U49" s="22" t="s">
        <v>285</v>
      </c>
      <c r="V49" s="46" t="s">
        <v>76</v>
      </c>
      <c r="W49" s="46" t="s">
        <v>286</v>
      </c>
      <c r="X49" s="71"/>
    </row>
    <row r="50" spans="1:48" s="6" customFormat="1" ht="39" customHeight="1" x14ac:dyDescent="0.3">
      <c r="A50" s="215" t="s">
        <v>344</v>
      </c>
      <c r="B50" s="216"/>
      <c r="C50" s="216"/>
      <c r="D50" s="216"/>
      <c r="E50" s="216"/>
      <c r="F50" s="217"/>
      <c r="G50" s="76">
        <f>G51+G52</f>
        <v>165.39999999999998</v>
      </c>
      <c r="H50" s="76">
        <f t="shared" ref="H50:M50" si="11">H51+H52</f>
        <v>0</v>
      </c>
      <c r="I50" s="76">
        <f t="shared" si="11"/>
        <v>12.4</v>
      </c>
      <c r="J50" s="76">
        <f t="shared" si="11"/>
        <v>0</v>
      </c>
      <c r="K50" s="99">
        <f t="shared" si="11"/>
        <v>149.35999999999999</v>
      </c>
      <c r="L50" s="76">
        <f t="shared" si="11"/>
        <v>0</v>
      </c>
      <c r="M50" s="76">
        <f t="shared" si="11"/>
        <v>3.64</v>
      </c>
      <c r="N50" s="46"/>
      <c r="O50" s="46"/>
      <c r="P50" s="46"/>
      <c r="Q50" s="81">
        <v>165.4</v>
      </c>
      <c r="R50" s="52">
        <f t="shared" si="4"/>
        <v>0</v>
      </c>
      <c r="S50" s="159">
        <f t="shared" si="5"/>
        <v>1.0000000000000002</v>
      </c>
      <c r="T50" s="22"/>
      <c r="U50" s="22"/>
      <c r="V50" s="21"/>
      <c r="W50" s="21"/>
      <c r="X50" s="72"/>
      <c r="Y50" s="4"/>
      <c r="Z50" s="4"/>
      <c r="AA50" s="4"/>
      <c r="AB50" s="4"/>
      <c r="AC50" s="4"/>
      <c r="AD50" s="4"/>
    </row>
    <row r="51" spans="1:48" s="35" customFormat="1" ht="211.95" customHeight="1" x14ac:dyDescent="0.3">
      <c r="A51" s="24">
        <v>33</v>
      </c>
      <c r="B51" s="46" t="s">
        <v>345</v>
      </c>
      <c r="C51" s="46" t="s">
        <v>13</v>
      </c>
      <c r="D51" s="46" t="s">
        <v>20</v>
      </c>
      <c r="E51" s="46" t="s">
        <v>346</v>
      </c>
      <c r="F51" s="46" t="s">
        <v>347</v>
      </c>
      <c r="G51" s="76">
        <v>34.200000000000003</v>
      </c>
      <c r="H51" s="96"/>
      <c r="I51" s="96">
        <v>12.4</v>
      </c>
      <c r="J51" s="116"/>
      <c r="K51" s="102">
        <v>19.7</v>
      </c>
      <c r="L51" s="95"/>
      <c r="M51" s="95">
        <v>2.1</v>
      </c>
      <c r="N51" s="46" t="s">
        <v>380</v>
      </c>
      <c r="O51" s="46" t="s">
        <v>381</v>
      </c>
      <c r="P51" s="46" t="s">
        <v>382</v>
      </c>
      <c r="Q51" s="81">
        <v>34.200000000000003</v>
      </c>
      <c r="R51" s="52">
        <f t="shared" si="4"/>
        <v>0</v>
      </c>
      <c r="S51" s="159">
        <f t="shared" si="5"/>
        <v>1</v>
      </c>
      <c r="T51" s="39" t="s">
        <v>348</v>
      </c>
      <c r="U51" s="39" t="s">
        <v>349</v>
      </c>
      <c r="V51" s="46" t="s">
        <v>16</v>
      </c>
      <c r="W51" s="46" t="s">
        <v>16</v>
      </c>
      <c r="X51" s="71"/>
      <c r="Y51" s="10"/>
      <c r="Z51" s="10"/>
      <c r="AA51" s="30"/>
      <c r="AB51" s="30"/>
      <c r="AC51" s="30"/>
      <c r="AD51" s="30"/>
      <c r="AE51" s="30"/>
      <c r="AF51" s="30"/>
      <c r="AG51" s="30"/>
      <c r="AH51" s="30"/>
      <c r="AI51" s="30"/>
      <c r="AJ51" s="30"/>
      <c r="AK51" s="30"/>
      <c r="AL51" s="30"/>
      <c r="AM51" s="30"/>
      <c r="AN51" s="30"/>
    </row>
    <row r="52" spans="1:48" s="32" customFormat="1" ht="198" customHeight="1" x14ac:dyDescent="0.3">
      <c r="A52" s="24">
        <v>34</v>
      </c>
      <c r="B52" s="46" t="s">
        <v>350</v>
      </c>
      <c r="C52" s="46" t="s">
        <v>13</v>
      </c>
      <c r="D52" s="46" t="s">
        <v>20</v>
      </c>
      <c r="E52" s="46" t="s">
        <v>346</v>
      </c>
      <c r="F52" s="46" t="s">
        <v>351</v>
      </c>
      <c r="G52" s="76">
        <v>131.19999999999999</v>
      </c>
      <c r="H52" s="96"/>
      <c r="I52" s="96"/>
      <c r="J52" s="116"/>
      <c r="K52" s="145">
        <v>129.66</v>
      </c>
      <c r="L52" s="117"/>
      <c r="M52" s="117">
        <v>1.54</v>
      </c>
      <c r="N52" s="46" t="s">
        <v>380</v>
      </c>
      <c r="O52" s="46" t="s">
        <v>381</v>
      </c>
      <c r="P52" s="46" t="s">
        <v>382</v>
      </c>
      <c r="Q52" s="81">
        <v>131.19999999999999</v>
      </c>
      <c r="R52" s="52">
        <f t="shared" si="4"/>
        <v>0</v>
      </c>
      <c r="S52" s="159">
        <f t="shared" si="5"/>
        <v>1</v>
      </c>
      <c r="T52" s="39" t="s">
        <v>352</v>
      </c>
      <c r="U52" s="39" t="s">
        <v>353</v>
      </c>
      <c r="V52" s="46" t="s">
        <v>16</v>
      </c>
      <c r="W52" s="46" t="s">
        <v>16</v>
      </c>
      <c r="X52" s="124"/>
    </row>
    <row r="53" spans="1:48" s="5" customFormat="1" ht="49.05" customHeight="1" x14ac:dyDescent="0.3">
      <c r="A53" s="20"/>
      <c r="B53" s="203" t="s">
        <v>367</v>
      </c>
      <c r="C53" s="203"/>
      <c r="D53" s="203"/>
      <c r="E53" s="203"/>
      <c r="F53" s="203"/>
      <c r="G53" s="76">
        <f>H53+I53+J53+K53+L53+M53</f>
        <v>3737.74</v>
      </c>
      <c r="H53" s="76">
        <f>H54+H57+H62</f>
        <v>1683.25</v>
      </c>
      <c r="I53" s="76">
        <f>I54+I57+I62</f>
        <v>1245</v>
      </c>
      <c r="J53" s="110"/>
      <c r="K53" s="99">
        <f>K54+K57+K62</f>
        <v>548.64</v>
      </c>
      <c r="L53" s="76">
        <f>L54+L57+L62</f>
        <v>0</v>
      </c>
      <c r="M53" s="76">
        <f>M54+M57+M62</f>
        <v>260.85000000000002</v>
      </c>
      <c r="N53" s="46"/>
      <c r="O53" s="46"/>
      <c r="P53" s="46"/>
      <c r="Q53" s="162">
        <v>3737.74</v>
      </c>
      <c r="R53" s="52">
        <f t="shared" si="4"/>
        <v>0</v>
      </c>
      <c r="S53" s="159">
        <f t="shared" si="5"/>
        <v>1</v>
      </c>
      <c r="T53" s="23"/>
      <c r="U53" s="23"/>
      <c r="V53" s="29"/>
      <c r="W53" s="29"/>
      <c r="X53" s="29"/>
      <c r="Y53" s="31"/>
      <c r="Z53" s="31"/>
      <c r="AA53" s="31"/>
      <c r="AB53" s="31"/>
      <c r="AC53" s="31"/>
      <c r="AD53" s="31"/>
      <c r="AE53" s="31"/>
      <c r="AF53" s="31"/>
      <c r="AG53" s="31"/>
      <c r="AH53" s="31"/>
      <c r="AI53" s="31"/>
      <c r="AJ53" s="31"/>
      <c r="AK53" s="31"/>
    </row>
    <row r="54" spans="1:48" s="5" customFormat="1" ht="49.05" customHeight="1" x14ac:dyDescent="0.3">
      <c r="A54" s="214" t="s">
        <v>209</v>
      </c>
      <c r="B54" s="214"/>
      <c r="C54" s="214"/>
      <c r="D54" s="214"/>
      <c r="E54" s="214"/>
      <c r="F54" s="214"/>
      <c r="G54" s="76">
        <f>G55+G56</f>
        <v>227</v>
      </c>
      <c r="H54" s="76">
        <f>H55+H56</f>
        <v>227</v>
      </c>
      <c r="I54" s="76">
        <f>I55+I56</f>
        <v>0</v>
      </c>
      <c r="J54" s="110"/>
      <c r="K54" s="99">
        <f>K55+K56</f>
        <v>0</v>
      </c>
      <c r="L54" s="76">
        <f>L55+L56</f>
        <v>0</v>
      </c>
      <c r="M54" s="76">
        <f>M55+M56</f>
        <v>0</v>
      </c>
      <c r="N54" s="46"/>
      <c r="O54" s="46"/>
      <c r="P54" s="46"/>
      <c r="Q54" s="162">
        <v>227</v>
      </c>
      <c r="R54" s="52">
        <f t="shared" si="4"/>
        <v>0</v>
      </c>
      <c r="S54" s="159">
        <f t="shared" si="5"/>
        <v>1</v>
      </c>
      <c r="T54" s="23"/>
      <c r="U54" s="23"/>
      <c r="V54" s="29"/>
      <c r="W54" s="29"/>
      <c r="X54" s="29"/>
      <c r="Y54" s="31"/>
      <c r="Z54" s="31"/>
      <c r="AA54" s="31"/>
      <c r="AB54" s="31"/>
      <c r="AC54" s="31"/>
      <c r="AD54" s="31"/>
      <c r="AE54" s="31"/>
      <c r="AF54" s="31"/>
      <c r="AG54" s="31"/>
      <c r="AH54" s="31"/>
      <c r="AI54" s="31"/>
      <c r="AJ54" s="31"/>
      <c r="AK54" s="31"/>
    </row>
    <row r="55" spans="1:48" s="59" customFormat="1" ht="58.95" customHeight="1" x14ac:dyDescent="0.3">
      <c r="A55" s="50">
        <v>35</v>
      </c>
      <c r="B55" s="46" t="s">
        <v>101</v>
      </c>
      <c r="C55" s="46" t="s">
        <v>13</v>
      </c>
      <c r="D55" s="46" t="s">
        <v>20</v>
      </c>
      <c r="E55" s="46" t="s">
        <v>38</v>
      </c>
      <c r="F55" s="47" t="s">
        <v>36</v>
      </c>
      <c r="G55" s="77">
        <v>82</v>
      </c>
      <c r="H55" s="77">
        <v>82</v>
      </c>
      <c r="I55" s="114"/>
      <c r="J55" s="118"/>
      <c r="K55" s="107"/>
      <c r="L55" s="114"/>
      <c r="M55" s="114"/>
      <c r="N55" s="46" t="s">
        <v>380</v>
      </c>
      <c r="O55" s="46" t="s">
        <v>381</v>
      </c>
      <c r="P55" s="46" t="s">
        <v>382</v>
      </c>
      <c r="Q55" s="19">
        <v>82</v>
      </c>
      <c r="R55" s="52">
        <f t="shared" si="4"/>
        <v>0</v>
      </c>
      <c r="S55" s="159">
        <f t="shared" si="5"/>
        <v>1</v>
      </c>
      <c r="T55" s="47" t="s">
        <v>102</v>
      </c>
      <c r="U55" s="47" t="s">
        <v>102</v>
      </c>
      <c r="V55" s="46" t="s">
        <v>210</v>
      </c>
      <c r="W55" s="46" t="s">
        <v>211</v>
      </c>
      <c r="X55" s="65"/>
      <c r="Y55" s="55"/>
      <c r="Z55" s="55"/>
      <c r="AA55" s="55"/>
      <c r="AB55" s="55"/>
      <c r="AC55" s="55"/>
      <c r="AD55" s="55"/>
      <c r="AE55" s="55"/>
      <c r="AF55" s="55"/>
      <c r="AG55" s="55"/>
      <c r="AH55" s="55"/>
      <c r="AI55" s="55"/>
      <c r="AJ55" s="55"/>
      <c r="AK55" s="55"/>
    </row>
    <row r="56" spans="1:48" s="60" customFormat="1" ht="117" customHeight="1" x14ac:dyDescent="0.3">
      <c r="A56" s="50">
        <v>36</v>
      </c>
      <c r="B56" s="46" t="s">
        <v>103</v>
      </c>
      <c r="C56" s="46" t="s">
        <v>13</v>
      </c>
      <c r="D56" s="46" t="s">
        <v>20</v>
      </c>
      <c r="E56" s="46" t="s">
        <v>104</v>
      </c>
      <c r="F56" s="47" t="s">
        <v>212</v>
      </c>
      <c r="G56" s="77">
        <v>145</v>
      </c>
      <c r="H56" s="77">
        <v>145</v>
      </c>
      <c r="I56" s="114"/>
      <c r="J56" s="100"/>
      <c r="K56" s="107"/>
      <c r="L56" s="114"/>
      <c r="M56" s="114"/>
      <c r="N56" s="46" t="s">
        <v>380</v>
      </c>
      <c r="O56" s="46" t="s">
        <v>381</v>
      </c>
      <c r="P56" s="46" t="s">
        <v>382</v>
      </c>
      <c r="Q56" s="162">
        <v>145</v>
      </c>
      <c r="R56" s="52">
        <f t="shared" si="4"/>
        <v>0</v>
      </c>
      <c r="S56" s="159">
        <f t="shared" si="5"/>
        <v>1</v>
      </c>
      <c r="T56" s="47" t="s">
        <v>37</v>
      </c>
      <c r="U56" s="47" t="s">
        <v>37</v>
      </c>
      <c r="V56" s="46" t="s">
        <v>210</v>
      </c>
      <c r="W56" s="46" t="s">
        <v>213</v>
      </c>
      <c r="X56" s="46"/>
      <c r="Y56" s="55"/>
      <c r="Z56" s="55"/>
      <c r="AA56" s="55"/>
      <c r="AB56" s="55"/>
      <c r="AC56" s="55"/>
      <c r="AD56" s="55"/>
      <c r="AE56" s="55"/>
      <c r="AF56" s="55"/>
      <c r="AG56" s="55"/>
      <c r="AH56" s="55"/>
      <c r="AI56" s="55"/>
      <c r="AJ56" s="55"/>
      <c r="AK56" s="55"/>
    </row>
    <row r="57" spans="1:48" s="4" customFormat="1" ht="30" customHeight="1" x14ac:dyDescent="0.3">
      <c r="A57" s="214" t="s">
        <v>354</v>
      </c>
      <c r="B57" s="214"/>
      <c r="C57" s="214"/>
      <c r="D57" s="214"/>
      <c r="E57" s="214"/>
      <c r="F57" s="214"/>
      <c r="G57" s="76">
        <f>SUM(G58:G61)</f>
        <v>490</v>
      </c>
      <c r="H57" s="76">
        <f>H58+H59+H61</f>
        <v>260</v>
      </c>
      <c r="I57" s="76">
        <f>SUM(I58:I61)</f>
        <v>30</v>
      </c>
      <c r="J57" s="76">
        <f>SUM(J58:J61)</f>
        <v>0</v>
      </c>
      <c r="K57" s="99">
        <f>SUM(K58:K61)</f>
        <v>0</v>
      </c>
      <c r="L57" s="76">
        <f>SUM(L58:L61)</f>
        <v>0</v>
      </c>
      <c r="M57" s="76">
        <f>SUM(M58:M61)</f>
        <v>200</v>
      </c>
      <c r="N57" s="46"/>
      <c r="O57" s="46"/>
      <c r="P57" s="46"/>
      <c r="Q57" s="162">
        <v>490</v>
      </c>
      <c r="R57" s="52">
        <f t="shared" si="4"/>
        <v>0</v>
      </c>
      <c r="S57" s="159">
        <f t="shared" si="5"/>
        <v>1</v>
      </c>
      <c r="T57" s="22"/>
      <c r="U57" s="22"/>
      <c r="V57" s="21"/>
      <c r="W57" s="21"/>
      <c r="X57" s="21"/>
      <c r="Y57" s="6"/>
      <c r="Z57" s="6"/>
      <c r="AA57" s="6"/>
      <c r="AB57" s="6"/>
      <c r="AC57" s="6"/>
      <c r="AD57" s="6"/>
      <c r="AE57" s="6"/>
      <c r="AF57" s="6"/>
      <c r="AG57" s="6"/>
      <c r="AH57" s="6"/>
      <c r="AI57" s="6"/>
      <c r="AJ57" s="6"/>
      <c r="AK57" s="6"/>
    </row>
    <row r="58" spans="1:48" s="9" customFormat="1" ht="133.05000000000001" customHeight="1" x14ac:dyDescent="0.3">
      <c r="A58" s="50">
        <v>37</v>
      </c>
      <c r="B58" s="46" t="s">
        <v>41</v>
      </c>
      <c r="C58" s="46" t="s">
        <v>13</v>
      </c>
      <c r="D58" s="46" t="s">
        <v>20</v>
      </c>
      <c r="E58" s="46" t="s">
        <v>22</v>
      </c>
      <c r="F58" s="47" t="s">
        <v>107</v>
      </c>
      <c r="G58" s="77">
        <f>H58+I58</f>
        <v>220</v>
      </c>
      <c r="H58" s="77">
        <v>220</v>
      </c>
      <c r="I58" s="77"/>
      <c r="J58" s="100"/>
      <c r="K58" s="88"/>
      <c r="L58" s="77"/>
      <c r="M58" s="77"/>
      <c r="N58" s="46" t="s">
        <v>380</v>
      </c>
      <c r="O58" s="46" t="s">
        <v>381</v>
      </c>
      <c r="P58" s="46" t="s">
        <v>382</v>
      </c>
      <c r="Q58" s="162">
        <v>220</v>
      </c>
      <c r="R58" s="52">
        <f t="shared" si="4"/>
        <v>0</v>
      </c>
      <c r="S58" s="159">
        <f t="shared" si="5"/>
        <v>1</v>
      </c>
      <c r="T58" s="47" t="s">
        <v>42</v>
      </c>
      <c r="U58" s="47" t="s">
        <v>42</v>
      </c>
      <c r="V58" s="46" t="s">
        <v>68</v>
      </c>
      <c r="W58" s="46" t="s">
        <v>69</v>
      </c>
      <c r="X58" s="46"/>
      <c r="Y58" s="55"/>
      <c r="Z58" s="55"/>
      <c r="AA58" s="55"/>
      <c r="AB58" s="55"/>
      <c r="AC58" s="55"/>
      <c r="AD58" s="55"/>
      <c r="AE58" s="55"/>
      <c r="AF58" s="55"/>
      <c r="AG58" s="55"/>
      <c r="AH58" s="55"/>
      <c r="AI58" s="55"/>
      <c r="AJ58" s="55"/>
      <c r="AK58" s="55"/>
    </row>
    <row r="59" spans="1:48" s="9" customFormat="1" ht="90" customHeight="1" x14ac:dyDescent="0.3">
      <c r="A59" s="50">
        <v>38</v>
      </c>
      <c r="B59" s="46" t="s">
        <v>108</v>
      </c>
      <c r="C59" s="46" t="s">
        <v>13</v>
      </c>
      <c r="D59" s="46" t="s">
        <v>20</v>
      </c>
      <c r="E59" s="46" t="s">
        <v>214</v>
      </c>
      <c r="F59" s="47" t="s">
        <v>109</v>
      </c>
      <c r="G59" s="77">
        <f>H59+I59</f>
        <v>40</v>
      </c>
      <c r="H59" s="77">
        <v>40</v>
      </c>
      <c r="I59" s="77"/>
      <c r="J59" s="100"/>
      <c r="K59" s="88"/>
      <c r="L59" s="77"/>
      <c r="M59" s="77"/>
      <c r="N59" s="46" t="s">
        <v>380</v>
      </c>
      <c r="O59" s="46" t="s">
        <v>381</v>
      </c>
      <c r="P59" s="46" t="s">
        <v>382</v>
      </c>
      <c r="Q59" s="162">
        <v>40</v>
      </c>
      <c r="R59" s="52">
        <f t="shared" si="4"/>
        <v>0</v>
      </c>
      <c r="S59" s="159">
        <f t="shared" si="5"/>
        <v>1</v>
      </c>
      <c r="T59" s="47" t="s">
        <v>110</v>
      </c>
      <c r="U59" s="119" t="s">
        <v>215</v>
      </c>
      <c r="V59" s="46" t="s">
        <v>214</v>
      </c>
      <c r="W59" s="46" t="s">
        <v>214</v>
      </c>
      <c r="X59" s="46"/>
      <c r="Y59" s="55"/>
      <c r="Z59" s="55"/>
      <c r="AA59" s="55"/>
      <c r="AB59" s="55"/>
      <c r="AC59" s="55"/>
      <c r="AD59" s="55"/>
      <c r="AE59" s="55"/>
      <c r="AF59" s="55"/>
      <c r="AG59" s="55"/>
      <c r="AH59" s="55"/>
      <c r="AI59" s="55"/>
      <c r="AJ59" s="55"/>
      <c r="AK59" s="55"/>
    </row>
    <row r="60" spans="1:48" s="33" customFormat="1" ht="241.05" customHeight="1" x14ac:dyDescent="0.3">
      <c r="A60" s="24">
        <v>39</v>
      </c>
      <c r="B60" s="47" t="s">
        <v>355</v>
      </c>
      <c r="C60" s="47" t="s">
        <v>13</v>
      </c>
      <c r="D60" s="47" t="s">
        <v>20</v>
      </c>
      <c r="E60" s="47" t="s">
        <v>356</v>
      </c>
      <c r="F60" s="49" t="s">
        <v>357</v>
      </c>
      <c r="G60" s="77">
        <f>H60+I60</f>
        <v>30</v>
      </c>
      <c r="H60" s="77"/>
      <c r="I60" s="77">
        <v>30</v>
      </c>
      <c r="J60" s="120"/>
      <c r="K60" s="146"/>
      <c r="L60" s="121"/>
      <c r="M60" s="121"/>
      <c r="N60" s="46" t="s">
        <v>380</v>
      </c>
      <c r="O60" s="46" t="s">
        <v>381</v>
      </c>
      <c r="P60" s="46" t="s">
        <v>380</v>
      </c>
      <c r="Q60" s="46">
        <v>30</v>
      </c>
      <c r="R60" s="52">
        <f t="shared" si="4"/>
        <v>0</v>
      </c>
      <c r="S60" s="159">
        <f t="shared" si="5"/>
        <v>1</v>
      </c>
      <c r="T60" s="47" t="s">
        <v>358</v>
      </c>
      <c r="U60" s="47" t="s">
        <v>358</v>
      </c>
      <c r="V60" s="47" t="s">
        <v>359</v>
      </c>
      <c r="W60" s="47" t="s">
        <v>360</v>
      </c>
      <c r="X60" s="47"/>
      <c r="Y60" s="40"/>
      <c r="Z60" s="40"/>
      <c r="AA60" s="42"/>
      <c r="AB60" s="42"/>
      <c r="AC60" s="42"/>
      <c r="AD60" s="42"/>
      <c r="AE60" s="42"/>
      <c r="AF60" s="42"/>
      <c r="AG60" s="42"/>
      <c r="AH60" s="42"/>
      <c r="AI60" s="42"/>
      <c r="AJ60" s="42"/>
      <c r="AK60" s="42"/>
      <c r="AL60" s="42"/>
      <c r="AM60" s="42"/>
      <c r="AN60" s="42"/>
    </row>
    <row r="61" spans="1:48" s="4" customFormat="1" ht="109.95" customHeight="1" x14ac:dyDescent="0.3">
      <c r="A61" s="50">
        <v>40</v>
      </c>
      <c r="B61" s="21" t="s">
        <v>80</v>
      </c>
      <c r="C61" s="21" t="s">
        <v>13</v>
      </c>
      <c r="D61" s="21" t="s">
        <v>20</v>
      </c>
      <c r="E61" s="21" t="s">
        <v>14</v>
      </c>
      <c r="F61" s="22" t="s">
        <v>105</v>
      </c>
      <c r="G61" s="90">
        <v>200</v>
      </c>
      <c r="H61" s="97"/>
      <c r="I61" s="97"/>
      <c r="J61" s="109"/>
      <c r="K61" s="122"/>
      <c r="L61" s="97"/>
      <c r="M61" s="97">
        <v>200</v>
      </c>
      <c r="N61" s="46" t="s">
        <v>380</v>
      </c>
      <c r="O61" s="46" t="s">
        <v>381</v>
      </c>
      <c r="P61" s="46" t="s">
        <v>382</v>
      </c>
      <c r="Q61" s="162">
        <v>200</v>
      </c>
      <c r="R61" s="52">
        <f t="shared" si="4"/>
        <v>0</v>
      </c>
      <c r="S61" s="159">
        <f t="shared" si="5"/>
        <v>1</v>
      </c>
      <c r="T61" s="22" t="s">
        <v>106</v>
      </c>
      <c r="U61" s="22" t="s">
        <v>225</v>
      </c>
      <c r="V61" s="21" t="s">
        <v>16</v>
      </c>
      <c r="W61" s="21" t="s">
        <v>287</v>
      </c>
      <c r="X61" s="72"/>
      <c r="AI61" s="6"/>
      <c r="AJ61" s="6"/>
      <c r="AK61" s="6"/>
      <c r="AL61" s="6"/>
      <c r="AM61" s="6"/>
      <c r="AN61" s="6"/>
      <c r="AO61" s="6"/>
      <c r="AP61" s="6"/>
      <c r="AQ61" s="6"/>
      <c r="AR61" s="6"/>
      <c r="AS61" s="6"/>
      <c r="AT61" s="6"/>
      <c r="AU61" s="6"/>
      <c r="AV61" s="6"/>
    </row>
    <row r="62" spans="1:48" s="4" customFormat="1" ht="34.049999999999997" customHeight="1" x14ac:dyDescent="0.3">
      <c r="A62" s="214" t="s">
        <v>366</v>
      </c>
      <c r="B62" s="214"/>
      <c r="C62" s="214"/>
      <c r="D62" s="214"/>
      <c r="E62" s="214"/>
      <c r="F62" s="214"/>
      <c r="G62" s="76">
        <f>SUM(G63:G74)</f>
        <v>3020.74</v>
      </c>
      <c r="H62" s="76">
        <f t="shared" ref="H62:M62" si="12">SUM(H63:H74)</f>
        <v>1196.25</v>
      </c>
      <c r="I62" s="76">
        <f t="shared" si="12"/>
        <v>1215</v>
      </c>
      <c r="J62" s="76">
        <f t="shared" si="12"/>
        <v>0</v>
      </c>
      <c r="K62" s="99">
        <f t="shared" si="12"/>
        <v>548.64</v>
      </c>
      <c r="L62" s="76">
        <f t="shared" si="12"/>
        <v>0</v>
      </c>
      <c r="M62" s="76">
        <f t="shared" si="12"/>
        <v>60.85</v>
      </c>
      <c r="N62" s="46"/>
      <c r="O62" s="46"/>
      <c r="P62" s="46"/>
      <c r="Q62" s="162">
        <v>3020.74</v>
      </c>
      <c r="R62" s="52">
        <f t="shared" si="4"/>
        <v>0</v>
      </c>
      <c r="S62" s="159">
        <f t="shared" si="5"/>
        <v>1</v>
      </c>
      <c r="T62" s="22"/>
      <c r="U62" s="22"/>
      <c r="V62" s="21"/>
      <c r="W62" s="21"/>
      <c r="X62" s="21"/>
      <c r="Y62" s="6"/>
      <c r="Z62" s="6"/>
      <c r="AA62" s="6"/>
      <c r="AB62" s="6"/>
      <c r="AC62" s="6"/>
      <c r="AD62" s="6"/>
      <c r="AE62" s="6"/>
      <c r="AF62" s="6"/>
      <c r="AG62" s="6"/>
      <c r="AH62" s="6"/>
      <c r="AI62" s="6"/>
      <c r="AJ62" s="6"/>
      <c r="AK62" s="6"/>
    </row>
    <row r="63" spans="1:48" s="61" customFormat="1" ht="109.05" customHeight="1" x14ac:dyDescent="0.3">
      <c r="A63" s="50">
        <v>41</v>
      </c>
      <c r="B63" s="46" t="s">
        <v>39</v>
      </c>
      <c r="C63" s="46" t="s">
        <v>13</v>
      </c>
      <c r="D63" s="46" t="s">
        <v>20</v>
      </c>
      <c r="E63" s="46" t="s">
        <v>112</v>
      </c>
      <c r="F63" s="47" t="s">
        <v>111</v>
      </c>
      <c r="G63" s="77">
        <f t="shared" ref="G63:G65" si="13">H63+I63</f>
        <v>400</v>
      </c>
      <c r="H63" s="77">
        <v>300</v>
      </c>
      <c r="I63" s="77">
        <v>100</v>
      </c>
      <c r="J63" s="77"/>
      <c r="K63" s="88"/>
      <c r="L63" s="77"/>
      <c r="M63" s="77"/>
      <c r="N63" s="46" t="s">
        <v>380</v>
      </c>
      <c r="O63" s="46" t="s">
        <v>381</v>
      </c>
      <c r="P63" s="46" t="s">
        <v>382</v>
      </c>
      <c r="Q63" s="162">
        <v>400</v>
      </c>
      <c r="R63" s="52">
        <f t="shared" si="4"/>
        <v>0</v>
      </c>
      <c r="S63" s="159">
        <f t="shared" si="5"/>
        <v>1</v>
      </c>
      <c r="T63" s="47" t="s">
        <v>40</v>
      </c>
      <c r="U63" s="47" t="s">
        <v>216</v>
      </c>
      <c r="V63" s="46" t="s">
        <v>67</v>
      </c>
      <c r="W63" s="46" t="s">
        <v>112</v>
      </c>
      <c r="X63" s="46"/>
      <c r="Y63" s="9"/>
      <c r="Z63" s="9"/>
      <c r="AA63" s="9"/>
      <c r="AB63" s="9"/>
      <c r="AC63" s="9"/>
      <c r="AD63" s="9"/>
      <c r="AE63" s="9"/>
      <c r="AF63" s="9"/>
      <c r="AG63" s="9"/>
      <c r="AH63" s="9"/>
      <c r="AI63" s="9"/>
      <c r="AJ63" s="9"/>
      <c r="AK63" s="9"/>
    </row>
    <row r="64" spans="1:48" s="9" customFormat="1" ht="96" customHeight="1" x14ac:dyDescent="0.3">
      <c r="A64" s="50">
        <v>42</v>
      </c>
      <c r="B64" s="46" t="s">
        <v>217</v>
      </c>
      <c r="C64" s="46" t="s">
        <v>13</v>
      </c>
      <c r="D64" s="46" t="s">
        <v>20</v>
      </c>
      <c r="E64" s="46" t="s">
        <v>115</v>
      </c>
      <c r="F64" s="47" t="s">
        <v>116</v>
      </c>
      <c r="G64" s="77">
        <f t="shared" si="13"/>
        <v>30</v>
      </c>
      <c r="H64" s="77"/>
      <c r="I64" s="77">
        <v>30</v>
      </c>
      <c r="J64" s="100"/>
      <c r="K64" s="88"/>
      <c r="L64" s="77"/>
      <c r="M64" s="77"/>
      <c r="N64" s="46" t="s">
        <v>380</v>
      </c>
      <c r="O64" s="46" t="s">
        <v>381</v>
      </c>
      <c r="P64" s="46" t="s">
        <v>382</v>
      </c>
      <c r="Q64" s="162">
        <v>30</v>
      </c>
      <c r="R64" s="52">
        <f t="shared" si="4"/>
        <v>0</v>
      </c>
      <c r="S64" s="159">
        <f t="shared" si="5"/>
        <v>1</v>
      </c>
      <c r="T64" s="47" t="s">
        <v>117</v>
      </c>
      <c r="U64" s="47" t="s">
        <v>117</v>
      </c>
      <c r="V64" s="46" t="s">
        <v>34</v>
      </c>
      <c r="W64" s="46" t="s">
        <v>35</v>
      </c>
      <c r="X64" s="46"/>
      <c r="Y64" s="55"/>
      <c r="Z64" s="55"/>
      <c r="AA64" s="55"/>
      <c r="AB64" s="55"/>
      <c r="AC64" s="55"/>
      <c r="AD64" s="55"/>
      <c r="AE64" s="55"/>
      <c r="AF64" s="55"/>
      <c r="AG64" s="55"/>
      <c r="AH64" s="55"/>
      <c r="AI64" s="55"/>
      <c r="AJ64" s="55"/>
      <c r="AK64" s="55"/>
    </row>
    <row r="65" spans="1:50" s="9" customFormat="1" ht="88.95" customHeight="1" x14ac:dyDescent="0.3">
      <c r="A65" s="50">
        <v>43</v>
      </c>
      <c r="B65" s="46" t="s">
        <v>118</v>
      </c>
      <c r="C65" s="46" t="s">
        <v>13</v>
      </c>
      <c r="D65" s="46" t="s">
        <v>20</v>
      </c>
      <c r="E65" s="46" t="s">
        <v>218</v>
      </c>
      <c r="F65" s="47" t="s">
        <v>219</v>
      </c>
      <c r="G65" s="77">
        <f t="shared" si="13"/>
        <v>39</v>
      </c>
      <c r="H65" s="77"/>
      <c r="I65" s="77">
        <v>39</v>
      </c>
      <c r="J65" s="100"/>
      <c r="K65" s="88"/>
      <c r="L65" s="77"/>
      <c r="M65" s="77"/>
      <c r="N65" s="46" t="s">
        <v>380</v>
      </c>
      <c r="O65" s="46" t="s">
        <v>381</v>
      </c>
      <c r="P65" s="46" t="s">
        <v>382</v>
      </c>
      <c r="Q65" s="162">
        <v>39</v>
      </c>
      <c r="R65" s="52">
        <f t="shared" si="4"/>
        <v>0</v>
      </c>
      <c r="S65" s="159">
        <f t="shared" si="5"/>
        <v>1</v>
      </c>
      <c r="T65" s="47" t="s">
        <v>119</v>
      </c>
      <c r="U65" s="47" t="s">
        <v>119</v>
      </c>
      <c r="V65" s="46" t="s">
        <v>220</v>
      </c>
      <c r="W65" s="46" t="s">
        <v>218</v>
      </c>
      <c r="X65" s="46"/>
      <c r="Y65" s="55"/>
      <c r="Z65" s="55"/>
      <c r="AA65" s="55"/>
      <c r="AB65" s="55"/>
      <c r="AC65" s="55"/>
      <c r="AD65" s="55"/>
      <c r="AE65" s="55"/>
      <c r="AF65" s="55"/>
      <c r="AG65" s="55"/>
      <c r="AH65" s="55"/>
      <c r="AI65" s="55"/>
      <c r="AJ65" s="55"/>
      <c r="AK65" s="55"/>
    </row>
    <row r="66" spans="1:50" s="9" customFormat="1" ht="258" customHeight="1" x14ac:dyDescent="0.3">
      <c r="A66" s="50">
        <v>44</v>
      </c>
      <c r="B66" s="46" t="s">
        <v>221</v>
      </c>
      <c r="C66" s="46" t="s">
        <v>13</v>
      </c>
      <c r="D66" s="46" t="s">
        <v>20</v>
      </c>
      <c r="E66" s="46" t="s">
        <v>222</v>
      </c>
      <c r="F66" s="47" t="s">
        <v>223</v>
      </c>
      <c r="G66" s="77">
        <v>100</v>
      </c>
      <c r="H66" s="77">
        <v>100</v>
      </c>
      <c r="I66" s="77"/>
      <c r="J66" s="100"/>
      <c r="K66" s="88"/>
      <c r="L66" s="77"/>
      <c r="M66" s="77"/>
      <c r="N66" s="46" t="s">
        <v>380</v>
      </c>
      <c r="O66" s="46" t="s">
        <v>381</v>
      </c>
      <c r="P66" s="46" t="s">
        <v>382</v>
      </c>
      <c r="Q66" s="162">
        <v>100</v>
      </c>
      <c r="R66" s="52">
        <f t="shared" si="4"/>
        <v>0</v>
      </c>
      <c r="S66" s="159">
        <f t="shared" si="5"/>
        <v>1</v>
      </c>
      <c r="T66" s="47" t="s">
        <v>224</v>
      </c>
      <c r="U66" s="47" t="s">
        <v>225</v>
      </c>
      <c r="V66" s="46" t="s">
        <v>226</v>
      </c>
      <c r="W66" s="46" t="s">
        <v>222</v>
      </c>
      <c r="X66" s="46"/>
      <c r="Y66" s="55"/>
      <c r="Z66" s="55"/>
      <c r="AA66" s="55"/>
      <c r="AB66" s="55"/>
      <c r="AC66" s="55"/>
      <c r="AD66" s="55"/>
      <c r="AE66" s="55"/>
      <c r="AF66" s="55"/>
      <c r="AG66" s="55"/>
      <c r="AH66" s="55"/>
      <c r="AI66" s="55"/>
      <c r="AJ66" s="55"/>
      <c r="AK66" s="55"/>
    </row>
    <row r="67" spans="1:50" s="9" customFormat="1" ht="142.94999999999999" customHeight="1" x14ac:dyDescent="0.3">
      <c r="A67" s="50">
        <v>45</v>
      </c>
      <c r="B67" s="46" t="s">
        <v>227</v>
      </c>
      <c r="C67" s="46" t="s">
        <v>13</v>
      </c>
      <c r="D67" s="46" t="s">
        <v>20</v>
      </c>
      <c r="E67" s="46" t="s">
        <v>228</v>
      </c>
      <c r="F67" s="47" t="s">
        <v>229</v>
      </c>
      <c r="G67" s="77">
        <v>100</v>
      </c>
      <c r="H67" s="77">
        <v>100</v>
      </c>
      <c r="I67" s="77"/>
      <c r="J67" s="100"/>
      <c r="K67" s="88"/>
      <c r="L67" s="77"/>
      <c r="M67" s="77"/>
      <c r="N67" s="46" t="s">
        <v>380</v>
      </c>
      <c r="O67" s="46" t="s">
        <v>381</v>
      </c>
      <c r="P67" s="46" t="s">
        <v>382</v>
      </c>
      <c r="Q67" s="162">
        <v>100</v>
      </c>
      <c r="R67" s="52">
        <f t="shared" si="4"/>
        <v>0</v>
      </c>
      <c r="S67" s="159">
        <f t="shared" si="5"/>
        <v>1</v>
      </c>
      <c r="T67" s="47" t="s">
        <v>230</v>
      </c>
      <c r="U67" s="47" t="s">
        <v>231</v>
      </c>
      <c r="V67" s="46" t="s">
        <v>232</v>
      </c>
      <c r="W67" s="46" t="s">
        <v>228</v>
      </c>
      <c r="X67" s="46"/>
      <c r="Y67" s="55"/>
      <c r="Z67" s="55"/>
      <c r="AA67" s="55"/>
      <c r="AB67" s="55"/>
      <c r="AC67" s="55"/>
      <c r="AD67" s="55"/>
      <c r="AE67" s="55"/>
      <c r="AF67" s="55"/>
      <c r="AG67" s="55"/>
      <c r="AH67" s="55"/>
      <c r="AI67" s="55"/>
      <c r="AJ67" s="55"/>
      <c r="AK67" s="55"/>
    </row>
    <row r="68" spans="1:50" s="9" customFormat="1" ht="117" customHeight="1" x14ac:dyDescent="0.3">
      <c r="A68" s="50">
        <v>46</v>
      </c>
      <c r="B68" s="46" t="s">
        <v>233</v>
      </c>
      <c r="C68" s="46" t="s">
        <v>13</v>
      </c>
      <c r="D68" s="46" t="s">
        <v>20</v>
      </c>
      <c r="E68" s="46" t="s">
        <v>66</v>
      </c>
      <c r="F68" s="47" t="s">
        <v>234</v>
      </c>
      <c r="G68" s="77">
        <v>200</v>
      </c>
      <c r="H68" s="77"/>
      <c r="I68" s="77">
        <v>116</v>
      </c>
      <c r="J68" s="100"/>
      <c r="K68" s="88">
        <v>38</v>
      </c>
      <c r="L68" s="77"/>
      <c r="M68" s="77">
        <v>46</v>
      </c>
      <c r="N68" s="46" t="s">
        <v>380</v>
      </c>
      <c r="O68" s="46" t="s">
        <v>381</v>
      </c>
      <c r="P68" s="46" t="s">
        <v>382</v>
      </c>
      <c r="Q68" s="19">
        <v>200</v>
      </c>
      <c r="R68" s="19">
        <f t="shared" ref="R68" si="14">SUM(R69:R82)</f>
        <v>0</v>
      </c>
      <c r="S68" s="159">
        <f t="shared" si="5"/>
        <v>1</v>
      </c>
      <c r="T68" s="47" t="s">
        <v>235</v>
      </c>
      <c r="U68" s="47" t="s">
        <v>225</v>
      </c>
      <c r="V68" s="46" t="s">
        <v>236</v>
      </c>
      <c r="W68" s="46" t="s">
        <v>66</v>
      </c>
      <c r="X68" s="46"/>
      <c r="Y68" s="55"/>
      <c r="Z68" s="55"/>
      <c r="AA68" s="55"/>
      <c r="AB68" s="55"/>
      <c r="AC68" s="55"/>
      <c r="AD68" s="55"/>
      <c r="AE68" s="55"/>
      <c r="AF68" s="55"/>
      <c r="AG68" s="55"/>
      <c r="AH68" s="55"/>
      <c r="AI68" s="55"/>
      <c r="AJ68" s="55"/>
      <c r="AK68" s="55"/>
    </row>
    <row r="69" spans="1:50" s="4" customFormat="1" ht="111" customHeight="1" x14ac:dyDescent="0.3">
      <c r="A69" s="50">
        <v>47</v>
      </c>
      <c r="B69" s="21" t="s">
        <v>242</v>
      </c>
      <c r="C69" s="21" t="s">
        <v>13</v>
      </c>
      <c r="D69" s="21" t="s">
        <v>20</v>
      </c>
      <c r="E69" s="21" t="s">
        <v>21</v>
      </c>
      <c r="F69" s="22" t="s">
        <v>243</v>
      </c>
      <c r="G69" s="90">
        <v>100</v>
      </c>
      <c r="H69" s="109">
        <v>100</v>
      </c>
      <c r="I69" s="109"/>
      <c r="J69" s="109"/>
      <c r="K69" s="147"/>
      <c r="L69" s="109"/>
      <c r="M69" s="109"/>
      <c r="N69" s="46" t="s">
        <v>380</v>
      </c>
      <c r="O69" s="46" t="s">
        <v>381</v>
      </c>
      <c r="P69" s="46" t="s">
        <v>382</v>
      </c>
      <c r="Q69" s="162">
        <v>100</v>
      </c>
      <c r="R69" s="52">
        <f t="shared" si="4"/>
        <v>0</v>
      </c>
      <c r="S69" s="159">
        <f t="shared" si="5"/>
        <v>1</v>
      </c>
      <c r="T69" s="22" t="s">
        <v>224</v>
      </c>
      <c r="U69" s="22" t="s">
        <v>225</v>
      </c>
      <c r="V69" s="21" t="s">
        <v>87</v>
      </c>
      <c r="W69" s="21" t="s">
        <v>21</v>
      </c>
      <c r="X69" s="6"/>
      <c r="Y69" s="6"/>
      <c r="Z69" s="6"/>
      <c r="AA69" s="6"/>
      <c r="AB69" s="6"/>
      <c r="AC69" s="6"/>
      <c r="AD69" s="6"/>
      <c r="AE69" s="6"/>
    </row>
    <row r="70" spans="1:50" s="9" customFormat="1" ht="66" customHeight="1" x14ac:dyDescent="0.3">
      <c r="A70" s="50">
        <v>48</v>
      </c>
      <c r="B70" s="46" t="s">
        <v>237</v>
      </c>
      <c r="C70" s="46" t="s">
        <v>13</v>
      </c>
      <c r="D70" s="46" t="s">
        <v>20</v>
      </c>
      <c r="E70" s="46" t="s">
        <v>24</v>
      </c>
      <c r="F70" s="47" t="s">
        <v>238</v>
      </c>
      <c r="G70" s="77">
        <v>70</v>
      </c>
      <c r="H70" s="77">
        <v>70</v>
      </c>
      <c r="I70" s="77"/>
      <c r="J70" s="100"/>
      <c r="K70" s="88"/>
      <c r="L70" s="77"/>
      <c r="M70" s="77"/>
      <c r="N70" s="46" t="s">
        <v>380</v>
      </c>
      <c r="O70" s="46" t="s">
        <v>381</v>
      </c>
      <c r="P70" s="46" t="s">
        <v>382</v>
      </c>
      <c r="Q70" s="162">
        <v>70</v>
      </c>
      <c r="R70" s="52">
        <f t="shared" si="4"/>
        <v>0</v>
      </c>
      <c r="S70" s="159">
        <f t="shared" si="5"/>
        <v>1</v>
      </c>
      <c r="T70" s="47" t="s">
        <v>239</v>
      </c>
      <c r="U70" s="47" t="s">
        <v>231</v>
      </c>
      <c r="V70" s="46" t="s">
        <v>240</v>
      </c>
      <c r="W70" s="46" t="s">
        <v>24</v>
      </c>
      <c r="X70" s="46"/>
      <c r="Y70" s="55"/>
      <c r="Z70" s="55"/>
      <c r="AA70" s="55"/>
      <c r="AB70" s="55"/>
      <c r="AC70" s="55"/>
      <c r="AD70" s="55"/>
      <c r="AE70" s="55"/>
      <c r="AF70" s="55"/>
      <c r="AG70" s="55"/>
      <c r="AH70" s="55"/>
      <c r="AI70" s="55"/>
      <c r="AJ70" s="55"/>
      <c r="AK70" s="55"/>
    </row>
    <row r="71" spans="1:50" s="182" customFormat="1" ht="357" customHeight="1" x14ac:dyDescent="0.3">
      <c r="A71" s="171">
        <v>49</v>
      </c>
      <c r="B71" s="172" t="s">
        <v>57</v>
      </c>
      <c r="C71" s="172" t="s">
        <v>13</v>
      </c>
      <c r="D71" s="172" t="s">
        <v>385</v>
      </c>
      <c r="E71" s="172" t="s">
        <v>22</v>
      </c>
      <c r="F71" s="173" t="s">
        <v>368</v>
      </c>
      <c r="G71" s="174">
        <f>H71+I71+J71+K71+L71+M71</f>
        <v>1477.7399999999998</v>
      </c>
      <c r="H71" s="174">
        <v>482.25</v>
      </c>
      <c r="I71" s="174">
        <v>500</v>
      </c>
      <c r="J71" s="175"/>
      <c r="K71" s="176">
        <v>480.64</v>
      </c>
      <c r="L71" s="174"/>
      <c r="M71" s="174">
        <v>14.85</v>
      </c>
      <c r="N71" s="177" t="s">
        <v>380</v>
      </c>
      <c r="O71" s="177" t="s">
        <v>381</v>
      </c>
      <c r="P71" s="177" t="s">
        <v>382</v>
      </c>
      <c r="Q71" s="178">
        <v>1477.74</v>
      </c>
      <c r="R71" s="179">
        <f t="shared" si="4"/>
        <v>0</v>
      </c>
      <c r="S71" s="180">
        <f t="shared" si="5"/>
        <v>1.0000000000000002</v>
      </c>
      <c r="T71" s="173" t="s">
        <v>29</v>
      </c>
      <c r="U71" s="173" t="s">
        <v>241</v>
      </c>
      <c r="V71" s="172" t="s">
        <v>22</v>
      </c>
      <c r="W71" s="172" t="s">
        <v>65</v>
      </c>
      <c r="X71" s="172"/>
      <c r="Y71" s="181"/>
      <c r="Z71" s="181"/>
      <c r="AA71" s="181"/>
      <c r="AB71" s="181"/>
      <c r="AC71" s="181"/>
      <c r="AD71" s="181"/>
      <c r="AE71" s="181"/>
      <c r="AF71" s="181"/>
      <c r="AG71" s="181"/>
      <c r="AH71" s="181"/>
      <c r="AI71" s="181"/>
      <c r="AJ71" s="181"/>
      <c r="AK71" s="181"/>
    </row>
    <row r="72" spans="1:50" s="9" customFormat="1" ht="274.95" customHeight="1" x14ac:dyDescent="0.3">
      <c r="A72" s="50">
        <v>50</v>
      </c>
      <c r="B72" s="46" t="s">
        <v>73</v>
      </c>
      <c r="C72" s="46" t="s">
        <v>13</v>
      </c>
      <c r="D72" s="46" t="s">
        <v>20</v>
      </c>
      <c r="E72" s="46" t="s">
        <v>22</v>
      </c>
      <c r="F72" s="47" t="s">
        <v>369</v>
      </c>
      <c r="G72" s="77">
        <v>276</v>
      </c>
      <c r="H72" s="77">
        <v>44</v>
      </c>
      <c r="I72" s="77">
        <v>232</v>
      </c>
      <c r="J72" s="100"/>
      <c r="K72" s="88"/>
      <c r="L72" s="77"/>
      <c r="M72" s="77"/>
      <c r="N72" s="46" t="s">
        <v>380</v>
      </c>
      <c r="O72" s="46" t="s">
        <v>381</v>
      </c>
      <c r="P72" s="46" t="s">
        <v>382</v>
      </c>
      <c r="Q72" s="162">
        <v>276</v>
      </c>
      <c r="R72" s="52">
        <f t="shared" si="4"/>
        <v>0</v>
      </c>
      <c r="S72" s="159">
        <f t="shared" si="5"/>
        <v>1</v>
      </c>
      <c r="T72" s="49" t="s">
        <v>86</v>
      </c>
      <c r="U72" s="49" t="s">
        <v>86</v>
      </c>
      <c r="V72" s="46"/>
      <c r="W72" s="46"/>
      <c r="X72" s="46"/>
      <c r="Y72" s="55"/>
      <c r="Z72" s="55"/>
      <c r="AA72" s="55"/>
      <c r="AB72" s="55"/>
      <c r="AC72" s="55"/>
      <c r="AD72" s="55"/>
      <c r="AE72" s="55"/>
      <c r="AF72" s="55"/>
      <c r="AG72" s="55"/>
      <c r="AH72" s="55"/>
      <c r="AI72" s="55"/>
      <c r="AJ72" s="55"/>
      <c r="AK72" s="55"/>
    </row>
    <row r="73" spans="1:50" s="9" customFormat="1" ht="84" customHeight="1" x14ac:dyDescent="0.3">
      <c r="A73" s="50">
        <v>51</v>
      </c>
      <c r="B73" s="46" t="s">
        <v>269</v>
      </c>
      <c r="C73" s="46" t="s">
        <v>13</v>
      </c>
      <c r="D73" s="46" t="s">
        <v>20</v>
      </c>
      <c r="E73" s="46" t="s">
        <v>232</v>
      </c>
      <c r="F73" s="47" t="s">
        <v>270</v>
      </c>
      <c r="G73" s="77">
        <v>200</v>
      </c>
      <c r="H73" s="77"/>
      <c r="I73" s="77">
        <v>170</v>
      </c>
      <c r="J73" s="100"/>
      <c r="K73" s="88">
        <v>30</v>
      </c>
      <c r="L73" s="77"/>
      <c r="M73" s="77"/>
      <c r="N73" s="46" t="s">
        <v>380</v>
      </c>
      <c r="O73" s="46" t="s">
        <v>381</v>
      </c>
      <c r="P73" s="46" t="s">
        <v>382</v>
      </c>
      <c r="Q73" s="162">
        <v>200</v>
      </c>
      <c r="R73" s="52">
        <f t="shared" si="4"/>
        <v>0</v>
      </c>
      <c r="S73" s="159">
        <f t="shared" si="5"/>
        <v>1</v>
      </c>
      <c r="T73" s="47" t="s">
        <v>113</v>
      </c>
      <c r="U73" s="47" t="s">
        <v>271</v>
      </c>
      <c r="V73" s="46" t="s">
        <v>232</v>
      </c>
      <c r="W73" s="46" t="s">
        <v>114</v>
      </c>
      <c r="X73" s="46"/>
      <c r="Y73" s="53"/>
      <c r="Z73" s="53"/>
      <c r="AA73" s="53"/>
      <c r="AB73" s="53"/>
      <c r="AC73" s="53"/>
      <c r="AD73" s="53"/>
      <c r="AE73" s="53"/>
      <c r="AF73" s="53"/>
      <c r="AG73" s="53"/>
      <c r="AH73" s="53"/>
      <c r="AI73" s="53"/>
      <c r="AJ73" s="53"/>
      <c r="AK73" s="55"/>
      <c r="AL73" s="55"/>
      <c r="AM73" s="55"/>
      <c r="AN73" s="55"/>
      <c r="AO73" s="55"/>
      <c r="AP73" s="55"/>
      <c r="AQ73" s="55"/>
      <c r="AR73" s="55"/>
      <c r="AS73" s="55"/>
      <c r="AT73" s="55"/>
      <c r="AU73" s="55"/>
      <c r="AV73" s="55"/>
      <c r="AW73" s="55"/>
      <c r="AX73" s="55"/>
    </row>
    <row r="74" spans="1:50" s="62" customFormat="1" ht="208.05" customHeight="1" x14ac:dyDescent="0.3">
      <c r="A74" s="50">
        <v>52</v>
      </c>
      <c r="B74" s="46" t="s">
        <v>88</v>
      </c>
      <c r="C74" s="46" t="s">
        <v>13</v>
      </c>
      <c r="D74" s="46" t="s">
        <v>20</v>
      </c>
      <c r="E74" s="46" t="s">
        <v>22</v>
      </c>
      <c r="F74" s="47" t="s">
        <v>120</v>
      </c>
      <c r="G74" s="77">
        <f t="shared" ref="G74:G76" si="15">H74+I74</f>
        <v>28</v>
      </c>
      <c r="H74" s="77"/>
      <c r="I74" s="77">
        <v>28</v>
      </c>
      <c r="J74" s="132"/>
      <c r="K74" s="88"/>
      <c r="L74" s="77"/>
      <c r="M74" s="77"/>
      <c r="N74" s="46" t="s">
        <v>384</v>
      </c>
      <c r="O74" s="46" t="s">
        <v>381</v>
      </c>
      <c r="P74" s="46" t="s">
        <v>382</v>
      </c>
      <c r="Q74" s="162">
        <v>28</v>
      </c>
      <c r="R74" s="52">
        <f t="shared" si="4"/>
        <v>0</v>
      </c>
      <c r="S74" s="159">
        <f t="shared" si="5"/>
        <v>1</v>
      </c>
      <c r="T74" s="47" t="s">
        <v>31</v>
      </c>
      <c r="U74" s="47" t="s">
        <v>31</v>
      </c>
      <c r="V74" s="46" t="s">
        <v>32</v>
      </c>
      <c r="W74" s="46" t="s">
        <v>32</v>
      </c>
      <c r="X74" s="46"/>
      <c r="Y74" s="9"/>
      <c r="Z74" s="9"/>
      <c r="AA74" s="9"/>
      <c r="AB74" s="9"/>
      <c r="AC74" s="9"/>
      <c r="AD74" s="9"/>
      <c r="AE74" s="9"/>
      <c r="AF74" s="9"/>
      <c r="AG74" s="9"/>
      <c r="AH74" s="9"/>
      <c r="AI74" s="9"/>
      <c r="AJ74" s="9"/>
      <c r="AK74" s="9"/>
    </row>
    <row r="75" spans="1:50" s="73" customFormat="1" ht="54" customHeight="1" x14ac:dyDescent="0.3">
      <c r="A75" s="152"/>
      <c r="B75" s="203" t="s">
        <v>361</v>
      </c>
      <c r="C75" s="203"/>
      <c r="D75" s="203"/>
      <c r="E75" s="203"/>
      <c r="F75" s="203"/>
      <c r="G75" s="76">
        <f>SUM(G76:G89)</f>
        <v>963.6</v>
      </c>
      <c r="H75" s="76">
        <f>SUM(H76:H89)</f>
        <v>0</v>
      </c>
      <c r="I75" s="76">
        <f>SUM(I76:I89)</f>
        <v>756.74</v>
      </c>
      <c r="J75" s="133"/>
      <c r="K75" s="99">
        <f>SUM(K76:K89)</f>
        <v>0</v>
      </c>
      <c r="L75" s="76">
        <f>SUM(L76:L89)</f>
        <v>0</v>
      </c>
      <c r="M75" s="76">
        <f>SUM(M76:M89)</f>
        <v>206.86</v>
      </c>
      <c r="N75" s="46"/>
      <c r="O75" s="46"/>
      <c r="P75" s="46"/>
      <c r="Q75" s="162">
        <v>963.6</v>
      </c>
      <c r="R75" s="52">
        <f t="shared" si="4"/>
        <v>0</v>
      </c>
      <c r="S75" s="159">
        <f t="shared" si="5"/>
        <v>1</v>
      </c>
      <c r="T75" s="22"/>
      <c r="U75" s="22"/>
      <c r="V75" s="22"/>
      <c r="W75" s="22"/>
      <c r="X75" s="22"/>
      <c r="Y75" s="140"/>
      <c r="Z75" s="140"/>
      <c r="AA75" s="140"/>
      <c r="AB75" s="140"/>
      <c r="AC75" s="140"/>
      <c r="AD75" s="140"/>
      <c r="AE75" s="140"/>
      <c r="AF75" s="140"/>
      <c r="AG75" s="140"/>
      <c r="AH75" s="140"/>
      <c r="AI75" s="140"/>
      <c r="AJ75" s="140"/>
      <c r="AK75" s="140"/>
    </row>
    <row r="76" spans="1:50" s="63" customFormat="1" ht="168" customHeight="1" x14ac:dyDescent="0.3">
      <c r="A76" s="50">
        <v>53</v>
      </c>
      <c r="B76" s="46" t="s">
        <v>123</v>
      </c>
      <c r="C76" s="46" t="s">
        <v>13</v>
      </c>
      <c r="D76" s="46" t="s">
        <v>20</v>
      </c>
      <c r="E76" s="46" t="s">
        <v>44</v>
      </c>
      <c r="F76" s="47" t="s">
        <v>124</v>
      </c>
      <c r="G76" s="77">
        <f t="shared" si="15"/>
        <v>169.8</v>
      </c>
      <c r="H76" s="77"/>
      <c r="I76" s="77">
        <v>169.8</v>
      </c>
      <c r="J76" s="118"/>
      <c r="K76" s="88"/>
      <c r="L76" s="77"/>
      <c r="M76" s="77"/>
      <c r="N76" s="46" t="s">
        <v>384</v>
      </c>
      <c r="O76" s="46" t="s">
        <v>381</v>
      </c>
      <c r="P76" s="46" t="s">
        <v>382</v>
      </c>
      <c r="Q76" s="162">
        <v>169.8</v>
      </c>
      <c r="R76" s="52">
        <f t="shared" si="4"/>
        <v>0</v>
      </c>
      <c r="S76" s="159">
        <f t="shared" si="5"/>
        <v>1</v>
      </c>
      <c r="T76" s="47" t="s">
        <v>72</v>
      </c>
      <c r="U76" s="47" t="s">
        <v>49</v>
      </c>
      <c r="V76" s="46" t="s">
        <v>125</v>
      </c>
      <c r="W76" s="46" t="s">
        <v>50</v>
      </c>
      <c r="X76" s="46"/>
      <c r="Y76" s="9"/>
      <c r="Z76" s="9"/>
      <c r="AA76" s="9"/>
      <c r="AB76" s="9"/>
      <c r="AC76" s="9"/>
      <c r="AD76" s="9"/>
      <c r="AE76" s="9"/>
      <c r="AF76" s="9"/>
      <c r="AG76" s="9"/>
      <c r="AH76" s="9"/>
      <c r="AI76" s="9"/>
      <c r="AJ76" s="9"/>
      <c r="AK76" s="9"/>
    </row>
    <row r="77" spans="1:50" s="44" customFormat="1" ht="196.05" customHeight="1" x14ac:dyDescent="0.25">
      <c r="A77" s="50">
        <v>54</v>
      </c>
      <c r="B77" s="47" t="s">
        <v>126</v>
      </c>
      <c r="C77" s="47" t="s">
        <v>43</v>
      </c>
      <c r="D77" s="47" t="s">
        <v>20</v>
      </c>
      <c r="E77" s="46" t="s">
        <v>44</v>
      </c>
      <c r="F77" s="47" t="s">
        <v>244</v>
      </c>
      <c r="G77" s="77">
        <v>140.74</v>
      </c>
      <c r="H77" s="77"/>
      <c r="I77" s="77">
        <v>140.74</v>
      </c>
      <c r="J77" s="134"/>
      <c r="K77" s="88"/>
      <c r="L77" s="77"/>
      <c r="M77" s="77"/>
      <c r="N77" s="46" t="s">
        <v>384</v>
      </c>
      <c r="O77" s="46" t="s">
        <v>381</v>
      </c>
      <c r="P77" s="46" t="s">
        <v>382</v>
      </c>
      <c r="Q77" s="164">
        <v>140.74</v>
      </c>
      <c r="R77" s="52">
        <f t="shared" ref="R77:R89" si="16">G77-Q77</f>
        <v>0</v>
      </c>
      <c r="S77" s="159">
        <f t="shared" ref="S77:S94" si="17">Q77/G77</f>
        <v>1</v>
      </c>
      <c r="T77" s="47" t="s">
        <v>72</v>
      </c>
      <c r="U77" s="47" t="s">
        <v>49</v>
      </c>
      <c r="V77" s="46" t="s">
        <v>46</v>
      </c>
      <c r="W77" s="46" t="s">
        <v>46</v>
      </c>
      <c r="X77" s="54"/>
      <c r="Y77" s="9"/>
      <c r="Z77" s="9"/>
      <c r="AA77" s="9"/>
      <c r="AB77" s="9"/>
      <c r="AC77" s="9"/>
      <c r="AD77" s="9"/>
      <c r="AE77" s="9"/>
      <c r="AF77" s="9"/>
      <c r="AG77" s="9"/>
      <c r="AH77" s="9"/>
      <c r="AI77" s="9"/>
      <c r="AJ77" s="9"/>
      <c r="AK77" s="9"/>
    </row>
    <row r="78" spans="1:50" s="44" customFormat="1" ht="138" customHeight="1" x14ac:dyDescent="0.25">
      <c r="A78" s="50">
        <v>55</v>
      </c>
      <c r="B78" s="47" t="s">
        <v>128</v>
      </c>
      <c r="C78" s="47" t="s">
        <v>43</v>
      </c>
      <c r="D78" s="47" t="s">
        <v>20</v>
      </c>
      <c r="E78" s="46" t="s">
        <v>44</v>
      </c>
      <c r="F78" s="47" t="s">
        <v>129</v>
      </c>
      <c r="G78" s="77">
        <v>55.2</v>
      </c>
      <c r="H78" s="77"/>
      <c r="I78" s="77">
        <v>55.2</v>
      </c>
      <c r="J78" s="134"/>
      <c r="K78" s="88"/>
      <c r="L78" s="77"/>
      <c r="M78" s="77"/>
      <c r="N78" s="46" t="s">
        <v>384</v>
      </c>
      <c r="O78" s="46" t="s">
        <v>381</v>
      </c>
      <c r="P78" s="46" t="s">
        <v>382</v>
      </c>
      <c r="Q78" s="162">
        <v>55.2</v>
      </c>
      <c r="R78" s="52">
        <f t="shared" si="16"/>
        <v>0</v>
      </c>
      <c r="S78" s="159">
        <f t="shared" si="17"/>
        <v>1</v>
      </c>
      <c r="T78" s="47" t="s">
        <v>45</v>
      </c>
      <c r="U78" s="47" t="s">
        <v>45</v>
      </c>
      <c r="V78" s="46" t="s">
        <v>46</v>
      </c>
      <c r="W78" s="46" t="s">
        <v>46</v>
      </c>
      <c r="X78" s="54"/>
      <c r="Y78" s="9"/>
      <c r="Z78" s="9"/>
      <c r="AA78" s="9"/>
      <c r="AB78" s="9"/>
      <c r="AC78" s="9"/>
      <c r="AD78" s="9"/>
      <c r="AE78" s="9"/>
      <c r="AF78" s="9"/>
      <c r="AG78" s="9"/>
      <c r="AH78" s="9"/>
      <c r="AI78" s="9"/>
      <c r="AJ78" s="9"/>
      <c r="AK78" s="9"/>
    </row>
    <row r="79" spans="1:50" s="9" customFormat="1" ht="250.05" customHeight="1" x14ac:dyDescent="0.3">
      <c r="A79" s="50">
        <v>56</v>
      </c>
      <c r="B79" s="46" t="s">
        <v>58</v>
      </c>
      <c r="C79" s="46" t="s">
        <v>13</v>
      </c>
      <c r="D79" s="46" t="s">
        <v>20</v>
      </c>
      <c r="E79" s="46" t="s">
        <v>47</v>
      </c>
      <c r="F79" s="47" t="s">
        <v>245</v>
      </c>
      <c r="G79" s="77">
        <v>130</v>
      </c>
      <c r="H79" s="77"/>
      <c r="I79" s="77">
        <v>130</v>
      </c>
      <c r="J79" s="100"/>
      <c r="K79" s="88"/>
      <c r="L79" s="77"/>
      <c r="M79" s="77"/>
      <c r="N79" s="46" t="s">
        <v>384</v>
      </c>
      <c r="O79" s="46" t="s">
        <v>381</v>
      </c>
      <c r="P79" s="46" t="s">
        <v>382</v>
      </c>
      <c r="Q79" s="162">
        <v>130</v>
      </c>
      <c r="R79" s="52">
        <f t="shared" si="16"/>
        <v>0</v>
      </c>
      <c r="S79" s="159">
        <f t="shared" si="17"/>
        <v>1</v>
      </c>
      <c r="T79" s="47" t="s">
        <v>48</v>
      </c>
      <c r="U79" s="47" t="s">
        <v>48</v>
      </c>
      <c r="V79" s="46" t="s">
        <v>70</v>
      </c>
      <c r="W79" s="46" t="s">
        <v>71</v>
      </c>
      <c r="X79" s="46"/>
      <c r="Y79" s="55"/>
      <c r="Z79" s="55"/>
      <c r="AA79" s="55"/>
      <c r="AB79" s="55"/>
      <c r="AC79" s="55"/>
      <c r="AD79" s="55"/>
      <c r="AE79" s="55"/>
      <c r="AF79" s="55"/>
      <c r="AG79" s="55"/>
      <c r="AH79" s="55"/>
      <c r="AI79" s="55"/>
      <c r="AJ79" s="55"/>
      <c r="AK79" s="55"/>
    </row>
    <row r="80" spans="1:50" s="74" customFormat="1" ht="138" customHeight="1" x14ac:dyDescent="0.3">
      <c r="A80" s="151">
        <v>57</v>
      </c>
      <c r="B80" s="46" t="s">
        <v>362</v>
      </c>
      <c r="C80" s="125" t="s">
        <v>13</v>
      </c>
      <c r="D80" s="125" t="s">
        <v>20</v>
      </c>
      <c r="E80" s="125" t="s">
        <v>246</v>
      </c>
      <c r="F80" s="126" t="s">
        <v>247</v>
      </c>
      <c r="G80" s="127">
        <v>27.8</v>
      </c>
      <c r="H80" s="127"/>
      <c r="I80" s="135">
        <v>27.8</v>
      </c>
      <c r="J80" s="136"/>
      <c r="K80" s="148"/>
      <c r="L80" s="127"/>
      <c r="M80" s="127"/>
      <c r="N80" s="46" t="s">
        <v>384</v>
      </c>
      <c r="O80" s="46" t="s">
        <v>381</v>
      </c>
      <c r="P80" s="46" t="s">
        <v>382</v>
      </c>
      <c r="Q80" s="162">
        <v>27.8</v>
      </c>
      <c r="R80" s="52">
        <f t="shared" si="16"/>
        <v>0</v>
      </c>
      <c r="S80" s="159">
        <f t="shared" si="17"/>
        <v>1</v>
      </c>
      <c r="T80" s="126" t="s">
        <v>248</v>
      </c>
      <c r="U80" s="126" t="s">
        <v>248</v>
      </c>
      <c r="V80" s="125" t="s">
        <v>249</v>
      </c>
      <c r="W80" s="125" t="s">
        <v>250</v>
      </c>
      <c r="X80" s="125"/>
      <c r="Y80" s="141"/>
      <c r="Z80" s="141"/>
      <c r="AA80" s="141"/>
      <c r="AB80" s="141"/>
      <c r="AC80" s="141"/>
      <c r="AD80" s="141"/>
      <c r="AE80" s="141"/>
      <c r="AF80" s="141"/>
      <c r="AG80" s="141"/>
      <c r="AH80" s="143"/>
      <c r="AI80" s="143"/>
      <c r="AJ80" s="143"/>
      <c r="AK80" s="143"/>
    </row>
    <row r="81" spans="1:50" s="74" customFormat="1" ht="97.95" customHeight="1" x14ac:dyDescent="0.3">
      <c r="A81" s="151">
        <v>58</v>
      </c>
      <c r="B81" s="46" t="s">
        <v>363</v>
      </c>
      <c r="C81" s="125" t="s">
        <v>13</v>
      </c>
      <c r="D81" s="125" t="s">
        <v>20</v>
      </c>
      <c r="E81" s="125" t="s">
        <v>246</v>
      </c>
      <c r="F81" s="126" t="s">
        <v>251</v>
      </c>
      <c r="G81" s="127">
        <v>29</v>
      </c>
      <c r="H81" s="127"/>
      <c r="I81" s="135">
        <v>29</v>
      </c>
      <c r="J81" s="136"/>
      <c r="K81" s="148"/>
      <c r="L81" s="127"/>
      <c r="M81" s="127"/>
      <c r="N81" s="46" t="s">
        <v>384</v>
      </c>
      <c r="O81" s="46" t="s">
        <v>381</v>
      </c>
      <c r="P81" s="46" t="s">
        <v>382</v>
      </c>
      <c r="Q81" s="162">
        <v>29</v>
      </c>
      <c r="R81" s="52">
        <f t="shared" si="16"/>
        <v>0</v>
      </c>
      <c r="S81" s="159">
        <f t="shared" si="17"/>
        <v>1</v>
      </c>
      <c r="T81" s="126" t="s">
        <v>252</v>
      </c>
      <c r="U81" s="126" t="s">
        <v>252</v>
      </c>
      <c r="V81" s="125" t="s">
        <v>249</v>
      </c>
      <c r="W81" s="125" t="s">
        <v>250</v>
      </c>
      <c r="X81" s="125"/>
      <c r="Y81" s="141"/>
      <c r="Z81" s="141"/>
      <c r="AA81" s="141"/>
      <c r="AB81" s="141"/>
      <c r="AC81" s="141"/>
      <c r="AD81" s="141"/>
      <c r="AE81" s="141"/>
      <c r="AF81" s="141"/>
      <c r="AG81" s="141"/>
      <c r="AH81" s="143"/>
      <c r="AI81" s="143"/>
      <c r="AJ81" s="143"/>
      <c r="AK81" s="143"/>
    </row>
    <row r="82" spans="1:50" s="9" customFormat="1" ht="93" customHeight="1" x14ac:dyDescent="0.3">
      <c r="A82" s="50">
        <v>59</v>
      </c>
      <c r="B82" s="46" t="s">
        <v>81</v>
      </c>
      <c r="C82" s="46" t="s">
        <v>13</v>
      </c>
      <c r="D82" s="46" t="s">
        <v>385</v>
      </c>
      <c r="E82" s="46" t="s">
        <v>22</v>
      </c>
      <c r="F82" s="47" t="s">
        <v>253</v>
      </c>
      <c r="G82" s="77">
        <v>180</v>
      </c>
      <c r="H82" s="77"/>
      <c r="I82" s="81">
        <v>180</v>
      </c>
      <c r="J82" s="100"/>
      <c r="K82" s="88"/>
      <c r="L82" s="77"/>
      <c r="M82" s="77"/>
      <c r="N82" s="46" t="s">
        <v>384</v>
      </c>
      <c r="O82" s="46" t="s">
        <v>381</v>
      </c>
      <c r="P82" s="46" t="s">
        <v>382</v>
      </c>
      <c r="Q82" s="162">
        <v>180</v>
      </c>
      <c r="R82" s="52">
        <f t="shared" si="16"/>
        <v>0</v>
      </c>
      <c r="S82" s="159">
        <f t="shared" si="17"/>
        <v>1</v>
      </c>
      <c r="T82" s="47" t="s">
        <v>54</v>
      </c>
      <c r="U82" s="47" t="s">
        <v>254</v>
      </c>
      <c r="V82" s="46" t="s">
        <v>18</v>
      </c>
      <c r="W82" s="46" t="s">
        <v>22</v>
      </c>
      <c r="X82" s="46"/>
      <c r="AC82" s="55"/>
      <c r="AD82" s="55"/>
      <c r="AE82" s="55"/>
      <c r="AF82" s="55"/>
      <c r="AG82" s="55"/>
      <c r="AH82" s="55"/>
      <c r="AI82" s="55"/>
      <c r="AJ82" s="55"/>
      <c r="AK82" s="55"/>
    </row>
    <row r="83" spans="1:50" s="5" customFormat="1" ht="135" customHeight="1" x14ac:dyDescent="0.3">
      <c r="A83" s="50">
        <v>60</v>
      </c>
      <c r="B83" s="22" t="s">
        <v>121</v>
      </c>
      <c r="C83" s="21" t="s">
        <v>13</v>
      </c>
      <c r="D83" s="21" t="s">
        <v>20</v>
      </c>
      <c r="E83" s="21" t="s">
        <v>288</v>
      </c>
      <c r="F83" s="22" t="s">
        <v>122</v>
      </c>
      <c r="G83" s="90">
        <v>64.44</v>
      </c>
      <c r="H83" s="91"/>
      <c r="I83" s="137"/>
      <c r="J83" s="110"/>
      <c r="K83" s="88"/>
      <c r="L83" s="97"/>
      <c r="M83" s="90">
        <v>64.44</v>
      </c>
      <c r="N83" s="46" t="s">
        <v>384</v>
      </c>
      <c r="O83" s="46" t="s">
        <v>381</v>
      </c>
      <c r="P83" s="46" t="s">
        <v>382</v>
      </c>
      <c r="Q83" s="19">
        <v>64.44</v>
      </c>
      <c r="R83" s="52">
        <f t="shared" si="16"/>
        <v>0</v>
      </c>
      <c r="S83" s="159">
        <f t="shared" si="17"/>
        <v>1</v>
      </c>
      <c r="T83" s="22" t="s">
        <v>289</v>
      </c>
      <c r="U83" s="47" t="s">
        <v>290</v>
      </c>
      <c r="V83" s="21" t="s">
        <v>291</v>
      </c>
      <c r="W83" s="21" t="s">
        <v>292</v>
      </c>
      <c r="X83" s="72"/>
      <c r="AC83" s="4"/>
      <c r="AD83" s="4"/>
      <c r="AE83" s="4"/>
      <c r="AF83" s="4"/>
      <c r="AG83" s="4"/>
      <c r="AH83" s="4"/>
      <c r="AI83" s="6"/>
      <c r="AJ83" s="6"/>
      <c r="AK83" s="6"/>
      <c r="AL83" s="6"/>
      <c r="AM83" s="6"/>
      <c r="AN83" s="6"/>
      <c r="AO83" s="6"/>
      <c r="AP83" s="6"/>
      <c r="AQ83" s="6"/>
      <c r="AR83" s="6"/>
      <c r="AS83" s="6"/>
      <c r="AT83" s="6"/>
      <c r="AU83" s="6"/>
      <c r="AV83" s="6"/>
    </row>
    <row r="84" spans="1:50" s="8" customFormat="1" ht="171" customHeight="1" x14ac:dyDescent="0.25">
      <c r="A84" s="50">
        <v>61</v>
      </c>
      <c r="B84" s="22" t="s">
        <v>127</v>
      </c>
      <c r="C84" s="22" t="s">
        <v>43</v>
      </c>
      <c r="D84" s="22" t="s">
        <v>20</v>
      </c>
      <c r="E84" s="21" t="s">
        <v>44</v>
      </c>
      <c r="F84" s="22" t="s">
        <v>293</v>
      </c>
      <c r="G84" s="90">
        <v>47.7</v>
      </c>
      <c r="H84" s="128"/>
      <c r="I84" s="137"/>
      <c r="J84" s="138"/>
      <c r="K84" s="122"/>
      <c r="L84" s="97"/>
      <c r="M84" s="90">
        <v>47.7</v>
      </c>
      <c r="N84" s="46" t="s">
        <v>384</v>
      </c>
      <c r="O84" s="46" t="s">
        <v>381</v>
      </c>
      <c r="P84" s="46" t="s">
        <v>382</v>
      </c>
      <c r="Q84" s="162">
        <v>47.7</v>
      </c>
      <c r="R84" s="52">
        <f t="shared" si="16"/>
        <v>0</v>
      </c>
      <c r="S84" s="159">
        <f t="shared" si="17"/>
        <v>1</v>
      </c>
      <c r="T84" s="22" t="s">
        <v>72</v>
      </c>
      <c r="U84" s="22" t="s">
        <v>72</v>
      </c>
      <c r="V84" s="21" t="s">
        <v>46</v>
      </c>
      <c r="W84" s="21" t="s">
        <v>46</v>
      </c>
      <c r="X84" s="72"/>
      <c r="AC84" s="4"/>
      <c r="AD84" s="4"/>
      <c r="AE84" s="4"/>
      <c r="AF84" s="4"/>
      <c r="AG84" s="4"/>
      <c r="AH84" s="4"/>
      <c r="AI84" s="6"/>
      <c r="AJ84" s="6"/>
      <c r="AK84" s="6"/>
      <c r="AL84" s="6"/>
      <c r="AM84" s="6"/>
      <c r="AN84" s="6"/>
      <c r="AO84" s="6"/>
      <c r="AP84" s="6"/>
      <c r="AQ84" s="6"/>
      <c r="AR84" s="6"/>
      <c r="AS84" s="6"/>
      <c r="AT84" s="6"/>
      <c r="AU84" s="6"/>
      <c r="AV84" s="6"/>
    </row>
    <row r="85" spans="1:50" s="4" customFormat="1" ht="129" customHeight="1" x14ac:dyDescent="0.3">
      <c r="A85" s="50">
        <v>62</v>
      </c>
      <c r="B85" s="21" t="s">
        <v>294</v>
      </c>
      <c r="C85" s="21" t="s">
        <v>13</v>
      </c>
      <c r="D85" s="21" t="s">
        <v>20</v>
      </c>
      <c r="E85" s="21" t="s">
        <v>295</v>
      </c>
      <c r="F85" s="22" t="s">
        <v>296</v>
      </c>
      <c r="G85" s="90">
        <v>29.92</v>
      </c>
      <c r="H85" s="115"/>
      <c r="I85" s="137"/>
      <c r="J85" s="109"/>
      <c r="K85" s="122"/>
      <c r="L85" s="97"/>
      <c r="M85" s="90">
        <v>29.92</v>
      </c>
      <c r="N85" s="46" t="s">
        <v>384</v>
      </c>
      <c r="O85" s="46" t="s">
        <v>381</v>
      </c>
      <c r="P85" s="46" t="s">
        <v>382</v>
      </c>
      <c r="Q85" s="162">
        <v>29.92</v>
      </c>
      <c r="R85" s="52">
        <f t="shared" si="16"/>
        <v>0</v>
      </c>
      <c r="S85" s="159">
        <f t="shared" si="17"/>
        <v>1</v>
      </c>
      <c r="T85" s="22" t="s">
        <v>297</v>
      </c>
      <c r="U85" s="22" t="s">
        <v>298</v>
      </c>
      <c r="V85" s="21" t="s">
        <v>249</v>
      </c>
      <c r="W85" s="21" t="s">
        <v>299</v>
      </c>
      <c r="X85" s="70"/>
      <c r="AC85" s="14"/>
      <c r="AD85" s="14"/>
      <c r="AE85" s="14"/>
      <c r="AF85" s="14"/>
      <c r="AG85" s="14"/>
      <c r="AH85" s="14"/>
      <c r="AI85" s="6"/>
      <c r="AJ85" s="6"/>
      <c r="AK85" s="6"/>
      <c r="AL85" s="6"/>
      <c r="AM85" s="6"/>
      <c r="AN85" s="6"/>
      <c r="AO85" s="6"/>
      <c r="AP85" s="6"/>
      <c r="AQ85" s="6"/>
      <c r="AR85" s="6"/>
      <c r="AS85" s="6"/>
      <c r="AT85" s="6"/>
      <c r="AU85" s="6"/>
      <c r="AV85" s="6"/>
    </row>
    <row r="86" spans="1:50" ht="193.95" customHeight="1" x14ac:dyDescent="0.3">
      <c r="A86" s="50">
        <v>63</v>
      </c>
      <c r="B86" s="21" t="s">
        <v>131</v>
      </c>
      <c r="C86" s="21" t="s">
        <v>13</v>
      </c>
      <c r="D86" s="21" t="s">
        <v>20</v>
      </c>
      <c r="E86" s="71"/>
      <c r="F86" s="22" t="s">
        <v>300</v>
      </c>
      <c r="G86" s="90">
        <v>13</v>
      </c>
      <c r="H86" s="129"/>
      <c r="I86" s="137"/>
      <c r="J86" s="82"/>
      <c r="K86" s="122"/>
      <c r="L86" s="97"/>
      <c r="M86" s="90">
        <v>13</v>
      </c>
      <c r="N86" s="46" t="s">
        <v>384</v>
      </c>
      <c r="O86" s="46" t="s">
        <v>384</v>
      </c>
      <c r="P86" s="46" t="s">
        <v>381</v>
      </c>
      <c r="Q86" s="46">
        <v>13</v>
      </c>
      <c r="R86" s="52">
        <f t="shared" si="16"/>
        <v>0</v>
      </c>
      <c r="S86" s="159">
        <f t="shared" si="17"/>
        <v>1</v>
      </c>
      <c r="T86" s="22" t="s">
        <v>301</v>
      </c>
      <c r="U86" s="22" t="s">
        <v>302</v>
      </c>
      <c r="V86" s="21" t="s">
        <v>249</v>
      </c>
      <c r="W86" s="21" t="s">
        <v>303</v>
      </c>
      <c r="X86" s="70"/>
      <c r="Y86"/>
      <c r="Z86"/>
      <c r="AA86"/>
      <c r="AB86"/>
      <c r="AC86" s="14"/>
      <c r="AD86" s="14"/>
      <c r="AE86" s="14"/>
      <c r="AF86" s="14"/>
      <c r="AG86" s="14"/>
      <c r="AH86" s="14"/>
      <c r="AL86" s="15"/>
      <c r="AM86" s="15"/>
      <c r="AN86" s="15"/>
      <c r="AO86" s="15"/>
      <c r="AP86" s="15"/>
      <c r="AQ86" s="15"/>
      <c r="AR86" s="15"/>
      <c r="AS86" s="15"/>
      <c r="AT86" s="15"/>
      <c r="AU86" s="15"/>
      <c r="AV86" s="15"/>
    </row>
    <row r="87" spans="1:50" s="56" customFormat="1" ht="109.95" customHeight="1" x14ac:dyDescent="0.3">
      <c r="A87" s="50">
        <v>64</v>
      </c>
      <c r="B87" s="46" t="s">
        <v>130</v>
      </c>
      <c r="C87" s="46" t="s">
        <v>13</v>
      </c>
      <c r="D87" s="46" t="s">
        <v>20</v>
      </c>
      <c r="E87" s="46" t="s">
        <v>16</v>
      </c>
      <c r="F87" s="47" t="s">
        <v>304</v>
      </c>
      <c r="G87" s="77">
        <v>46.8</v>
      </c>
      <c r="H87" s="130"/>
      <c r="I87" s="81"/>
      <c r="J87" s="139"/>
      <c r="K87" s="88"/>
      <c r="L87" s="77"/>
      <c r="M87" s="77">
        <v>46.8</v>
      </c>
      <c r="N87" s="46" t="s">
        <v>384</v>
      </c>
      <c r="O87" s="46" t="s">
        <v>381</v>
      </c>
      <c r="P87" s="46" t="s">
        <v>382</v>
      </c>
      <c r="Q87" s="162">
        <v>46.8</v>
      </c>
      <c r="R87" s="52">
        <f t="shared" si="16"/>
        <v>0</v>
      </c>
      <c r="S87" s="159">
        <f t="shared" si="17"/>
        <v>1</v>
      </c>
      <c r="T87" s="47" t="s">
        <v>305</v>
      </c>
      <c r="U87" s="47" t="s">
        <v>306</v>
      </c>
      <c r="V87" s="46" t="s">
        <v>249</v>
      </c>
      <c r="W87" s="46" t="s">
        <v>303</v>
      </c>
      <c r="X87" s="57"/>
      <c r="AC87" s="53"/>
      <c r="AD87" s="53"/>
      <c r="AE87" s="53"/>
      <c r="AF87" s="53"/>
      <c r="AG87" s="53"/>
      <c r="AH87" s="53"/>
      <c r="AI87" s="53"/>
      <c r="AJ87" s="53"/>
      <c r="AK87" s="55"/>
      <c r="AL87" s="55"/>
      <c r="AM87" s="55"/>
      <c r="AN87" s="55"/>
      <c r="AO87" s="55"/>
      <c r="AP87" s="55"/>
      <c r="AQ87" s="55"/>
      <c r="AR87" s="55"/>
      <c r="AS87" s="55"/>
      <c r="AT87" s="55"/>
      <c r="AU87" s="55"/>
      <c r="AV87" s="55"/>
      <c r="AW87" s="55"/>
      <c r="AX87" s="55"/>
    </row>
    <row r="88" spans="1:50" s="4" customFormat="1" ht="124.05" customHeight="1" x14ac:dyDescent="0.3">
      <c r="A88" s="50">
        <v>65</v>
      </c>
      <c r="B88" s="21" t="s">
        <v>132</v>
      </c>
      <c r="C88" s="46" t="s">
        <v>13</v>
      </c>
      <c r="D88" s="46" t="s">
        <v>20</v>
      </c>
      <c r="E88" s="21" t="s">
        <v>133</v>
      </c>
      <c r="F88" s="22" t="s">
        <v>134</v>
      </c>
      <c r="G88" s="90">
        <v>5</v>
      </c>
      <c r="H88" s="115"/>
      <c r="I88" s="137"/>
      <c r="J88" s="109"/>
      <c r="K88" s="122"/>
      <c r="L88" s="97"/>
      <c r="M88" s="90">
        <v>5</v>
      </c>
      <c r="N88" s="46" t="s">
        <v>384</v>
      </c>
      <c r="O88" s="46" t="s">
        <v>381</v>
      </c>
      <c r="P88" s="46" t="s">
        <v>382</v>
      </c>
      <c r="Q88" s="162">
        <v>5</v>
      </c>
      <c r="R88" s="162">
        <f t="shared" si="16"/>
        <v>0</v>
      </c>
      <c r="S88" s="159">
        <f t="shared" si="17"/>
        <v>1</v>
      </c>
      <c r="T88" s="22" t="s">
        <v>135</v>
      </c>
      <c r="U88" s="22" t="s">
        <v>135</v>
      </c>
      <c r="V88" s="21" t="s">
        <v>249</v>
      </c>
      <c r="W88" s="21" t="s">
        <v>307</v>
      </c>
      <c r="X88" s="70"/>
      <c r="AC88" s="14"/>
      <c r="AD88" s="14"/>
      <c r="AE88" s="14"/>
      <c r="AF88" s="14"/>
      <c r="AG88" s="14"/>
      <c r="AH88" s="14"/>
      <c r="AI88" s="6"/>
      <c r="AJ88" s="6"/>
      <c r="AK88" s="6"/>
      <c r="AL88" s="6"/>
      <c r="AM88" s="6"/>
      <c r="AN88" s="6"/>
      <c r="AO88" s="6"/>
      <c r="AP88" s="6"/>
      <c r="AQ88" s="6"/>
      <c r="AR88" s="6"/>
      <c r="AS88" s="6"/>
      <c r="AT88" s="6"/>
      <c r="AU88" s="6"/>
      <c r="AV88" s="6"/>
    </row>
    <row r="89" spans="1:50" s="4" customFormat="1" ht="115.05" customHeight="1" x14ac:dyDescent="0.3">
      <c r="A89" s="50">
        <v>66</v>
      </c>
      <c r="B89" s="21" t="s">
        <v>308</v>
      </c>
      <c r="C89" s="21" t="s">
        <v>13</v>
      </c>
      <c r="D89" s="21" t="s">
        <v>20</v>
      </c>
      <c r="E89" s="21" t="s">
        <v>23</v>
      </c>
      <c r="F89" s="22" t="s">
        <v>309</v>
      </c>
      <c r="G89" s="90">
        <v>24.2</v>
      </c>
      <c r="H89" s="115"/>
      <c r="I89" s="137">
        <v>24.2</v>
      </c>
      <c r="J89" s="109"/>
      <c r="K89" s="122"/>
      <c r="L89" s="97"/>
      <c r="M89" s="90"/>
      <c r="N89" s="46" t="s">
        <v>384</v>
      </c>
      <c r="O89" s="46" t="s">
        <v>381</v>
      </c>
      <c r="P89" s="46" t="s">
        <v>382</v>
      </c>
      <c r="Q89" s="162">
        <v>24.2</v>
      </c>
      <c r="R89" s="162">
        <f t="shared" si="16"/>
        <v>0</v>
      </c>
      <c r="S89" s="159">
        <f t="shared" si="17"/>
        <v>1</v>
      </c>
      <c r="T89" s="22" t="s">
        <v>48</v>
      </c>
      <c r="U89" s="22" t="s">
        <v>48</v>
      </c>
      <c r="V89" s="21" t="s">
        <v>249</v>
      </c>
      <c r="W89" s="21" t="s">
        <v>310</v>
      </c>
      <c r="X89" s="70"/>
      <c r="AC89" s="14"/>
      <c r="AD89" s="14"/>
      <c r="AE89" s="14"/>
      <c r="AF89" s="14"/>
      <c r="AG89" s="14"/>
      <c r="AH89" s="14"/>
      <c r="AI89" s="6"/>
      <c r="AJ89" s="6"/>
      <c r="AK89" s="6"/>
      <c r="AL89" s="6"/>
      <c r="AM89" s="6"/>
      <c r="AN89" s="6"/>
      <c r="AO89" s="6"/>
      <c r="AP89" s="6"/>
      <c r="AQ89" s="6"/>
      <c r="AR89" s="6"/>
      <c r="AS89" s="6"/>
      <c r="AT89" s="6"/>
      <c r="AU89" s="6"/>
      <c r="AV89" s="6"/>
    </row>
    <row r="90" spans="1:50" s="6" customFormat="1" ht="57" customHeight="1" x14ac:dyDescent="0.3">
      <c r="A90" s="205" t="s">
        <v>364</v>
      </c>
      <c r="B90" s="205"/>
      <c r="C90" s="205"/>
      <c r="D90" s="205"/>
      <c r="E90" s="205"/>
      <c r="F90" s="205"/>
      <c r="G90" s="76">
        <f>G91+G92</f>
        <v>1002.709503</v>
      </c>
      <c r="H90" s="76">
        <f>H91+H92</f>
        <v>501.74718200000001</v>
      </c>
      <c r="I90" s="76">
        <f>I91+I92</f>
        <v>500.96232099999997</v>
      </c>
      <c r="J90" s="112"/>
      <c r="K90" s="99">
        <f>K91+K92</f>
        <v>0</v>
      </c>
      <c r="L90" s="76">
        <f>L91+L92</f>
        <v>0</v>
      </c>
      <c r="M90" s="76">
        <f>M91+M92</f>
        <v>0</v>
      </c>
      <c r="N90" s="166"/>
      <c r="O90" s="163"/>
      <c r="P90" s="163"/>
      <c r="Q90" s="162">
        <v>1002.71</v>
      </c>
      <c r="R90" s="162"/>
      <c r="S90" s="159">
        <f t="shared" si="17"/>
        <v>1.0000004956570159</v>
      </c>
      <c r="T90" s="27"/>
      <c r="U90" s="27"/>
      <c r="V90" s="21"/>
      <c r="W90" s="21"/>
      <c r="X90" s="24"/>
    </row>
    <row r="91" spans="1:50" s="9" customFormat="1" ht="171" customHeight="1" x14ac:dyDescent="0.3">
      <c r="A91" s="50">
        <v>67</v>
      </c>
      <c r="B91" s="46" t="s">
        <v>25</v>
      </c>
      <c r="C91" s="46" t="s">
        <v>13</v>
      </c>
      <c r="D91" s="46" t="s">
        <v>20</v>
      </c>
      <c r="E91" s="46" t="s">
        <v>22</v>
      </c>
      <c r="F91" s="47" t="s">
        <v>26</v>
      </c>
      <c r="G91" s="77">
        <v>500.96232099999997</v>
      </c>
      <c r="H91" s="77"/>
      <c r="I91" s="77">
        <v>500.96232099999997</v>
      </c>
      <c r="J91" s="100"/>
      <c r="K91" s="88"/>
      <c r="L91" s="77"/>
      <c r="M91" s="77"/>
      <c r="N91" s="46" t="s">
        <v>384</v>
      </c>
      <c r="O91" s="46" t="s">
        <v>381</v>
      </c>
      <c r="P91" s="46" t="s">
        <v>382</v>
      </c>
      <c r="Q91" s="164">
        <v>500.96</v>
      </c>
      <c r="R91" s="162">
        <v>0</v>
      </c>
      <c r="S91" s="159">
        <f t="shared" si="17"/>
        <v>0.99999536691702606</v>
      </c>
      <c r="T91" s="47" t="s">
        <v>85</v>
      </c>
      <c r="U91" s="47" t="s">
        <v>27</v>
      </c>
      <c r="V91" s="46" t="s">
        <v>16</v>
      </c>
      <c r="W91" s="46" t="s">
        <v>28</v>
      </c>
      <c r="X91" s="46"/>
      <c r="Y91" s="55"/>
      <c r="Z91" s="55"/>
      <c r="AA91" s="55"/>
      <c r="AB91" s="55"/>
      <c r="AC91" s="55"/>
      <c r="AD91" s="55"/>
      <c r="AE91" s="55"/>
      <c r="AF91" s="55"/>
      <c r="AG91" s="55"/>
      <c r="AH91" s="55"/>
      <c r="AI91" s="55"/>
      <c r="AJ91" s="55"/>
      <c r="AK91" s="55"/>
    </row>
    <row r="92" spans="1:50" s="46" customFormat="1" ht="105" customHeight="1" x14ac:dyDescent="0.3">
      <c r="A92" s="50">
        <v>68</v>
      </c>
      <c r="B92" s="46" t="s">
        <v>51</v>
      </c>
      <c r="C92" s="46" t="s">
        <v>43</v>
      </c>
      <c r="D92" s="46" t="s">
        <v>385</v>
      </c>
      <c r="F92" s="47" t="s">
        <v>74</v>
      </c>
      <c r="G92" s="77">
        <v>501.74718200000001</v>
      </c>
      <c r="H92" s="77">
        <v>501.74718200000001</v>
      </c>
      <c r="I92" s="77"/>
      <c r="J92" s="77"/>
      <c r="K92" s="88"/>
      <c r="L92" s="77"/>
      <c r="M92" s="77"/>
      <c r="N92" s="46" t="s">
        <v>384</v>
      </c>
      <c r="O92" s="46" t="s">
        <v>381</v>
      </c>
      <c r="P92" s="46" t="s">
        <v>382</v>
      </c>
      <c r="Q92" s="164">
        <v>501.75</v>
      </c>
      <c r="R92" s="162">
        <v>0</v>
      </c>
      <c r="S92" s="159">
        <f t="shared" si="17"/>
        <v>1.0000056163743436</v>
      </c>
      <c r="T92" s="47" t="s">
        <v>52</v>
      </c>
      <c r="U92" s="46" t="s">
        <v>52</v>
      </c>
      <c r="V92" s="46" t="s">
        <v>16</v>
      </c>
      <c r="W92" s="46" t="s">
        <v>53</v>
      </c>
      <c r="X92" s="142"/>
      <c r="Y92" s="55"/>
      <c r="Z92" s="55"/>
      <c r="AA92" s="55"/>
      <c r="AB92" s="55"/>
      <c r="AC92" s="55"/>
      <c r="AD92" s="55"/>
      <c r="AE92" s="55"/>
      <c r="AF92" s="55"/>
      <c r="AG92" s="55"/>
      <c r="AH92" s="55"/>
      <c r="AI92" s="55"/>
      <c r="AJ92" s="55"/>
      <c r="AK92" s="55"/>
    </row>
    <row r="93" spans="1:50" s="6" customFormat="1" ht="52.95" customHeight="1" x14ac:dyDescent="0.3">
      <c r="A93" s="205" t="s">
        <v>255</v>
      </c>
      <c r="B93" s="205"/>
      <c r="C93" s="205"/>
      <c r="D93" s="205"/>
      <c r="E93" s="205"/>
      <c r="F93" s="205"/>
      <c r="G93" s="76">
        <f>H93+I93+J93+K93+L93+M93</f>
        <v>96.9</v>
      </c>
      <c r="H93" s="76">
        <f>H94</f>
        <v>0</v>
      </c>
      <c r="I93" s="76">
        <f>I94</f>
        <v>36.9</v>
      </c>
      <c r="J93" s="112"/>
      <c r="K93" s="99"/>
      <c r="L93" s="76">
        <f>L94</f>
        <v>0</v>
      </c>
      <c r="M93" s="76">
        <f>M94</f>
        <v>60</v>
      </c>
      <c r="N93" s="46"/>
      <c r="O93" s="46"/>
      <c r="P93" s="46"/>
      <c r="Q93" s="162">
        <v>96.9</v>
      </c>
      <c r="R93" s="162">
        <v>0</v>
      </c>
      <c r="S93" s="159">
        <f t="shared" si="17"/>
        <v>1</v>
      </c>
      <c r="T93" s="27"/>
      <c r="U93" s="27"/>
      <c r="V93" s="21"/>
      <c r="W93" s="21"/>
      <c r="X93" s="24"/>
    </row>
    <row r="94" spans="1:50" s="46" customFormat="1" ht="91.05" customHeight="1" x14ac:dyDescent="0.3">
      <c r="A94" s="46">
        <v>69</v>
      </c>
      <c r="B94" s="46" t="s">
        <v>55</v>
      </c>
      <c r="D94" s="46" t="s">
        <v>20</v>
      </c>
      <c r="F94" s="47" t="s">
        <v>256</v>
      </c>
      <c r="G94" s="76">
        <f>H94+I94+J94+K94+L94+M94</f>
        <v>96.9</v>
      </c>
      <c r="H94" s="131"/>
      <c r="I94" s="77">
        <v>36.9</v>
      </c>
      <c r="J94" s="77"/>
      <c r="K94" s="88"/>
      <c r="L94" s="77"/>
      <c r="M94" s="77">
        <v>60</v>
      </c>
      <c r="N94" s="46" t="s">
        <v>384</v>
      </c>
      <c r="O94" s="46" t="s">
        <v>381</v>
      </c>
      <c r="P94" s="46" t="s">
        <v>382</v>
      </c>
      <c r="Q94" s="162">
        <v>96.9</v>
      </c>
      <c r="R94" s="162">
        <v>0</v>
      </c>
      <c r="S94" s="159">
        <f t="shared" si="17"/>
        <v>1</v>
      </c>
      <c r="T94" s="46" t="s">
        <v>56</v>
      </c>
      <c r="U94" s="46" t="s">
        <v>56</v>
      </c>
      <c r="V94" s="46" t="s">
        <v>16</v>
      </c>
      <c r="W94" s="46" t="s">
        <v>16</v>
      </c>
      <c r="X94" s="142"/>
      <c r="Y94" s="55"/>
      <c r="Z94" s="55"/>
      <c r="AA94" s="55"/>
      <c r="AB94" s="55"/>
      <c r="AC94" s="55"/>
      <c r="AD94" s="55"/>
      <c r="AE94" s="55"/>
      <c r="AF94" s="55"/>
      <c r="AG94" s="55"/>
      <c r="AH94" s="55"/>
      <c r="AI94" s="55"/>
      <c r="AJ94" s="55"/>
      <c r="AK94" s="55"/>
    </row>
  </sheetData>
  <autoFilter ref="A1:X94" xr:uid="{00000000-0009-0000-0000-00001A000000}"/>
  <mergeCells count="49">
    <mergeCell ref="X3:X7"/>
    <mergeCell ref="X28:X35"/>
    <mergeCell ref="A90:F90"/>
    <mergeCell ref="A93:F93"/>
    <mergeCell ref="A3:A7"/>
    <mergeCell ref="B3:B7"/>
    <mergeCell ref="C3:C7"/>
    <mergeCell ref="D3:D7"/>
    <mergeCell ref="E3:E7"/>
    <mergeCell ref="F3:F7"/>
    <mergeCell ref="B53:F53"/>
    <mergeCell ref="A54:F54"/>
    <mergeCell ref="A57:F57"/>
    <mergeCell ref="A62:F62"/>
    <mergeCell ref="B75:F75"/>
    <mergeCell ref="A27:F27"/>
    <mergeCell ref="A36:F36"/>
    <mergeCell ref="A43:F43"/>
    <mergeCell ref="A46:F46"/>
    <mergeCell ref="A50:F50"/>
    <mergeCell ref="A9:F9"/>
    <mergeCell ref="B10:F10"/>
    <mergeCell ref="A11:F11"/>
    <mergeCell ref="A15:F15"/>
    <mergeCell ref="A22:F22"/>
    <mergeCell ref="A2:X2"/>
    <mergeCell ref="H3:I3"/>
    <mergeCell ref="J3:K3"/>
    <mergeCell ref="T3:U3"/>
    <mergeCell ref="A8:F8"/>
    <mergeCell ref="G3:G7"/>
    <mergeCell ref="H4:H7"/>
    <mergeCell ref="I4:I7"/>
    <mergeCell ref="J4:J7"/>
    <mergeCell ref="K4:K7"/>
    <mergeCell ref="L3:L7"/>
    <mergeCell ref="M3:M7"/>
    <mergeCell ref="T4:T7"/>
    <mergeCell ref="U4:U7"/>
    <mergeCell ref="V3:V7"/>
    <mergeCell ref="W3:W7"/>
    <mergeCell ref="N3:P3"/>
    <mergeCell ref="Q3:S3"/>
    <mergeCell ref="N4:N9"/>
    <mergeCell ref="O4:O9"/>
    <mergeCell ref="P4:P9"/>
    <mergeCell ref="Q4:Q7"/>
    <mergeCell ref="R4:R7"/>
    <mergeCell ref="S4:S7"/>
  </mergeCells>
  <phoneticPr fontId="45" type="noConversion"/>
  <dataValidations disablePrompts="1" count="1">
    <dataValidation allowBlank="1" showInputMessage="1" showErrorMessage="1" sqref="T18:U18" xr:uid="{00000000-0002-0000-1A00-000000000000}"/>
  </dataValidations>
  <pageMargins left="0.75138888888888899" right="0.75138888888888899" top="1" bottom="1" header="0.5" footer="0.5"/>
  <pageSetup paperSize="8" scale="45" orientation="landscape" r:id="rId1"/>
  <ignoredErrors>
    <ignoredError sqref="G75 G36:M36" formula="1"/>
    <ignoredError sqref="G94 G64:G65 H75:M75 G76"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2024年衔接资金项目完成情况统计表</vt:lpstr>
      <vt:lpstr>'2024年衔接资金项目完成情况统计表'!Print_Titles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zhiwu duan</cp:lastModifiedBy>
  <dcterms:created xsi:type="dcterms:W3CDTF">2006-09-15T16:00:00Z</dcterms:created>
  <dcterms:modified xsi:type="dcterms:W3CDTF">2025-01-01T11:53:21Z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2BE46E3BBB89415F8C8AFE31D5472882_13</vt:lpwstr>
  </property>
  <property fmtid="{D5CDD505-2E9C-101B-9397-08002B2CF9AE}" pid="3" name="KSOProductBuildVer">
    <vt:lpwstr>2052-12.1.0.19770</vt:lpwstr>
  </property>
</Properties>
</file>