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附件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Order1">255</definedName>
    <definedName name="_Order2">255</definedName>
    <definedName name="as">#N/A</definedName>
    <definedName name="gxxe2003">'[1]P1012001'!$A$6:$E$117</definedName>
    <definedName name="gxxe20032">'[1]P1012001'!$A$6:$E$117</definedName>
    <definedName name="HWSheet">1</definedName>
    <definedName name="Module.Prix_SMC">#N/A</definedName>
    <definedName name="本级标准收入2004年">[3]本年收入合计!$E$4:$E$184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科目编码">[12]编码!$A$2:$A$145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人员标准支出">[15]人员支出!$E$4:$E$184</definedName>
    <definedName name="事业发展支出">[16]事业发展!$E$4:$E$184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小学生人数2003年">[22]中小学生!$E$4:$E$184</definedName>
    <definedName name="总人口2003年">[23]总人口!$E$4:$E$184</definedName>
    <definedName name="_??????" localSheetId="0">#REF!</definedName>
    <definedName name="___?" localSheetId="0">#REF!</definedName>
    <definedName name="_21114" localSheetId="0">#REF!</definedName>
    <definedName name="_Fill" localSheetId="0">#REF!</definedName>
    <definedName name="_xlnm._FilterDatabase" localSheetId="0" hidden="1">附件2!$A$7:$AB$9</definedName>
    <definedName name="a" localSheetId="0">#REF!</definedName>
    <definedName name="aa" localSheetId="0">#REF!</definedName>
    <definedName name="cost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ss" localSheetId="0">#REF!</definedName>
    <definedName name="E206." localSheetId="0">#REF!</definedName>
    <definedName name="eee" localSheetId="0">#REF!</definedName>
    <definedName name="eve" localSheetId="0">#REF!</definedName>
    <definedName name="fff" localSheetId="0">#REF!</definedName>
    <definedName name="hhhh" localSheetId="0">#REF!</definedName>
    <definedName name="kkkk" localSheetId="0">#REF!</definedName>
    <definedName name="PRCGAAP" localSheetId="0">#REF!</definedName>
    <definedName name="PRCGAAP2" localSheetId="0">#REF!</definedName>
    <definedName name="_xlnm.Print_Area" localSheetId="0">附件2!$A$1:$AB$30</definedName>
    <definedName name="Print_Area_MI" localSheetId="0">#REF!</definedName>
    <definedName name="_xlnm.Print_Titles" localSheetId="0">附件2!$2:$4</definedName>
    <definedName name="rrrr" localSheetId="0">#REF!</definedName>
    <definedName name="s" localSheetId="0">#REF!</definedName>
    <definedName name="sfeggsafasfas" localSheetId="0">#REF!</definedName>
    <definedName name="ss" localSheetId="0">#REF!</definedName>
    <definedName name="ttt" localSheetId="0">#REF!</definedName>
    <definedName name="tttt" localSheetId="0">#REF!</definedName>
    <definedName name="UFPcy" localSheetId="0">#REF!</definedName>
    <definedName name="UFPkcsp" localSheetId="0">#REF!</definedName>
    <definedName name="UFPrn20031228144214" localSheetId="0">[2]主营业务成本明细表!#REF!</definedName>
    <definedName name="UFPyt" localSheetId="0">#REF!</definedName>
    <definedName name="Work_Program_By_Area_List" localSheetId="0">#REF!</definedName>
    <definedName name="www" localSheetId="0">#REF!</definedName>
    <definedName name="yyyy" localSheetId="0">#REF!</definedName>
    <definedName name="拨款汇总_合计" localSheetId="0">SUM(#REF!)</definedName>
    <definedName name="财力" localSheetId="0">#REF!</definedName>
    <definedName name="大幅度" localSheetId="0">#REF!</definedName>
    <definedName name="地区名称" localSheetId="0">#REF!</definedName>
    <definedName name="合计" localSheetId="0">#REF!</definedName>
    <definedName name="汇率" localSheetId="0">#REF!</definedName>
    <definedName name="年初短期投资" localSheetId="0">#REF!</definedName>
    <definedName name="年初货币资金" localSheetId="0">#REF!</definedName>
    <definedName name="年初应收票据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位次d" localSheetId="0">#REF!</definedName>
    <definedName name="中国" localSheetId="0">#REF!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/>
</workbook>
</file>

<file path=xl/sharedStrings.xml><?xml version="1.0" encoding="utf-8"?>
<sst xmlns="http://schemas.openxmlformats.org/spreadsheetml/2006/main" count="177" uniqueCount="124">
  <si>
    <t>附件2</t>
  </si>
  <si>
    <t>2023年统筹整合财政涉农资金项目计划表</t>
  </si>
  <si>
    <t>序号</t>
  </si>
  <si>
    <t>项目名称</t>
  </si>
  <si>
    <t>建设
性质（新建或续建）</t>
  </si>
  <si>
    <t>建设起
止年限</t>
  </si>
  <si>
    <t>建设
地点（以乡镇为单位细化到村）</t>
  </si>
  <si>
    <t>建设内容</t>
  </si>
  <si>
    <t>投资规模及资金来源</t>
  </si>
  <si>
    <t>中央、省级资金来源及文号</t>
  </si>
  <si>
    <t>绩效目标</t>
  </si>
  <si>
    <t>项目主管单位</t>
  </si>
  <si>
    <t>项目实施单位</t>
  </si>
  <si>
    <t>批复
文号</t>
  </si>
  <si>
    <t>备注</t>
  </si>
  <si>
    <t>合计</t>
  </si>
  <si>
    <t>中央
资金</t>
  </si>
  <si>
    <t>省级
资金</t>
  </si>
  <si>
    <t>市级
资金</t>
  </si>
  <si>
    <t>县级
资金</t>
  </si>
  <si>
    <t>项目效益情况</t>
  </si>
  <si>
    <t>利益联结机制</t>
  </si>
  <si>
    <t>受益
村数
(个)</t>
  </si>
  <si>
    <t>受益户数
(万户)</t>
  </si>
  <si>
    <t>受益人数
(万人)</t>
  </si>
  <si>
    <t>单位名称</t>
  </si>
  <si>
    <t>责任人</t>
  </si>
  <si>
    <t>脱贫村</t>
  </si>
  <si>
    <t>其他村</t>
  </si>
  <si>
    <t>小计</t>
  </si>
  <si>
    <t>脱贫户（含监测对象）</t>
  </si>
  <si>
    <t>其他农户</t>
  </si>
  <si>
    <t>脱贫人口人数（含监测对象）</t>
  </si>
  <si>
    <t>其他人口人数</t>
  </si>
  <si>
    <t>合        计</t>
  </si>
  <si>
    <t>一</t>
  </si>
  <si>
    <t>农村产业发展方面</t>
  </si>
  <si>
    <t>（一）种植业</t>
  </si>
  <si>
    <t>1.到户产业项目</t>
  </si>
  <si>
    <t>支持粮食生产</t>
  </si>
  <si>
    <t>新建</t>
  </si>
  <si>
    <t>2023.1-2023.12</t>
  </si>
  <si>
    <t>各镇、村</t>
  </si>
  <si>
    <t>对连片种植小麦50亩以上的经营主体，每亩给与17.63元的补贴，2023年预种植小麦70万亩，补助资金1000万元</t>
  </si>
  <si>
    <t>甘财振兴[2022]22号</t>
  </si>
  <si>
    <t>健全种粮收益保障机制，调动经营主体种粮积极性，稳步扩大粮食种植面积。</t>
  </si>
  <si>
    <t>民乐县农业农村局</t>
  </si>
  <si>
    <t>王连才</t>
  </si>
  <si>
    <t>2.现代农业产业园</t>
  </si>
  <si>
    <t>民乐工业园区圆梦苑安置区就业创业孵化园建设项目</t>
  </si>
  <si>
    <t>民乐工业园区</t>
  </si>
  <si>
    <t>新建民乐工业园区圆梦苑安置区就业创业孵化园建设项目，项目总投资753.34万元，总建筑面积约1890㎡，配套室外三网工程建设，配套相关设施设备。</t>
  </si>
  <si>
    <t>引导安置区群众积极创业，以创业带动就业，增强自身造血功能。创业孵化园可以为有创业意愿群众免费办理营业执照，为新开办企业提供免费场地、事务代理、创业指导培训、创业能力测试、创业指导、信息服务、融资服务、企业管理业务培训、法律维权等服务，直至该企业能够孵化出园独立运营。</t>
  </si>
  <si>
    <t>项目建成后，引导安置区群众积极创业，以创业带动就业，增强自身造血功能。创业孵化园可以为有创业意愿群众免费办理营业执照，为新开办企业提供免费场地、事务代理、创业指导培训、创业能力测试、创业指导、信息服务、融资服务、企业管理业务培训、法律维权等服务，直至该企业能够孵化出园独立运营。同时，创业孵化园还以为企业和园区安置群众提供就业信息资讯，求职登记等就业指导服务。</t>
  </si>
  <si>
    <t>人社局</t>
  </si>
  <si>
    <t>韩延峻</t>
  </si>
  <si>
    <t>马铃薯示范园</t>
  </si>
  <si>
    <t>民乐县工业园区</t>
  </si>
  <si>
    <r>
      <rPr>
        <sz val="12"/>
        <rFont val="仿宋_GB2312"/>
        <charset val="134"/>
      </rPr>
      <t>对农业园区示范楼进行改造，资金用于病毒检测室、洗涤室、灭菌室、药品室、无菌操作间等实验设施购置、检验空间共2000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</si>
  <si>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马铃薯种薯培育中心建成后，可解决企业马铃薯种子自给自足及全县马铃薯种薯供应问题，2023年预计可收获3000亩马铃薯种子繁有供应，到2024年可供给4万亩商品薯供应。</t>
  </si>
  <si>
    <t>项目建成后，建立强有力的联农带农机制，一是育苗棚改建后有序带动农户务工就业3000人（次），增加工资性收入60万元。二是解决全县马铃薯种子培育及供应，降低马铃薯种子20%-30%成本，有序带动马铃薯产业发展，三是通过对马铃薯新品种研发，进一步加速马铃薯种子的改良换代，提高种薯质量，增加产量。</t>
  </si>
  <si>
    <t>集华农业</t>
  </si>
  <si>
    <t>3.绿色标准化种植基地建设</t>
  </si>
  <si>
    <t>支持马铃薯产业发展</t>
  </si>
  <si>
    <t>1.支持发展壮大特色优势产业，打造中药材、马铃薯、高原夏菜育种育苗及规模化标准化种植示范基地，建成脱毒种薯面积3万亩，向本地种子管理机构备案的经营主体，并形成联农带农机制，每亩补助200元，补助资金600万元；2.与本县马铃薯加工企业签订合同并交售马铃薯的县内经营主体，每吨补助资金100元（经营主体80元，村集体20元）。共有县内经营主体与种植户签订订单并交售马铃薯约10万吨，补助资金1000万元。</t>
  </si>
  <si>
    <t>推动马铃薯产业规范化种植和发展，增强企业的带动能力和市场竞争力，辐射带动马铃薯产业的发展壮大，增加经济收入。</t>
  </si>
  <si>
    <t>新建规模化种植基地15个，种植面积15000亩，每个基地联农带农达到50户以上，务工收入达20万元以上，通过产业带动，项目奖补等方式，使经营主体大幅度提升我县马铃薯鲜储、销售能力，极大的改善马铃薯收购、销售条件，增加马铃薯种植效益。通过联农带农机制建立，进一步拓宽农户务的就业渠道，增加务工收入，助推全县马铃薯产业可持续发展。</t>
  </si>
  <si>
    <t>4.农产品加工、储藏</t>
  </si>
  <si>
    <t>民乐县粮食物资仓储加工物流产业园项目</t>
  </si>
  <si>
    <t>1、建设占地3400亩的农产品烘干仓储加工产业项目
2、小麦面粉车间年加工小麦15万吨，生产各种面粉11.1万吨，副产品麸皮3万吨；谷朊粉生产线年产谷朊粉0.91万吨
3、建设蔬菜加工厂及实时气象系统、蔬菜检测中心和科技开发中心,12000平方米蔬菜物流配送中心</t>
  </si>
  <si>
    <t>民财部预[2023]1号</t>
  </si>
  <si>
    <t>项目建成后，创建现代粮食储运体系，推进粮食储备建设，快速畅通的完成粮食运转，减少粮食损耗，可直接或间接增加就业人员数百人，能解决项目区剩余劳动力的就业问题，有利于提高民众生活水平；项目实施后将带动当地及周边地区相关行业的发展，促进工业园区及县城经济的发展和产业结构调整升级。</t>
  </si>
  <si>
    <t>项目建成后，资产确权后权属归民乐县裕振投资开发有限责任公司所有，资产以租赁或自营形式产生效益，建立与农户密切的利益联结机制，可直接或间接增加就业人员数百人，年增加收入2000万元，大幅度提升我县粮食等农作物的储鲜能力，每年可烘干小麦约3.72万吨，烘干玉米9.45万吨，可储存4万吨农产品，极大程度提高了农民在晾晒过程中的损耗，减少了农民的损失。</t>
  </si>
  <si>
    <t>民乐县裕振投资开发有限责任公司</t>
  </si>
  <si>
    <t>智军</t>
  </si>
  <si>
    <t>(二)养殖业</t>
  </si>
  <si>
    <t>1.绿色标准化养殖基地建设</t>
  </si>
  <si>
    <t>支持草畜产业发展</t>
  </si>
  <si>
    <t>各镇</t>
  </si>
  <si>
    <t>1.对新改扩建扣棚面积达到1500㎡以上，且配套建设粪污无害化处理设施的规模养殖场，每个一次性补助10万元。
2.对全县养殖良种基础母牛20头以上的养殖户，每头良种基础母牛给予500元补贴。</t>
  </si>
  <si>
    <t>鼓励企业专业合作社及农户发展养殖业，扩大生产规模，增加养殖业收入。</t>
  </si>
  <si>
    <t>鼓励企业专业合作社及农户发展养殖业，扩大生产规模，以带动代养或技术指导等方式，并签订联农带农合同，新建扩建养殖场带动农户10户以上，养殖户带动农户5户以上，使经营主体在自我发展的同时建立联农带农机制，不断增加养殖业收入。</t>
  </si>
  <si>
    <t>农业农村局</t>
  </si>
  <si>
    <t>（三）小额信贷贴息</t>
  </si>
  <si>
    <t>小额信贷贴息</t>
  </si>
  <si>
    <t>各镇村</t>
  </si>
  <si>
    <r>
      <rPr>
        <sz val="12"/>
        <rFont val="Arial"/>
        <charset val="134"/>
      </rPr>
      <t> </t>
    </r>
    <r>
      <rPr>
        <sz val="12"/>
        <color theme="1"/>
        <rFont val="仿宋_GB2312"/>
        <charset val="134"/>
      </rPr>
      <t>2022年12月21日，脱贫助力贷结余25笔，金额108.89万元,扶贫小额信贷结余989笔，金额4735.9万元，脱贫人口小额信贷1359笔6662.83万元，其中脱贫助力贷2023年2月全部到期，需贴息资金5.6万元；扶贫小额信贷需贴息资金177.3万元，脱贫人口小额信贷在持续发放中，预测至2023年末发放2360笔，余额11800万元，需贴息资金517.1万元。</t>
    </r>
  </si>
  <si>
    <t>满足脱贫人口小额信贷需求，支持已脱贫户发展生产，增加收入，实现稳步脱贫。</t>
  </si>
  <si>
    <t>为进一步规范小额信贷模式，对采取户贷户用自我发展的贷款户，引导、支持提高产业发展规模和经济效益；对采取户贷户用合伙发展的贷款户，通过务工就业、产销对接等方式。灵活运用续贷、展期、延期等政策工具，为承贷户发展生产经营提供资金支持。</t>
  </si>
  <si>
    <t>县农业农村局</t>
  </si>
  <si>
    <t>农商银行
各村镇</t>
  </si>
  <si>
    <t>张小军</t>
  </si>
  <si>
    <t>二</t>
  </si>
  <si>
    <t>农村基础设施建设方面</t>
  </si>
  <si>
    <t>（一）农田水利建设</t>
  </si>
  <si>
    <t>产业配套的灌溉设施建设</t>
  </si>
  <si>
    <t xml:space="preserve">南丰镇   黑山村    新天镇   闫户村    六坝镇   铨将村    四坝村          丰乐镇   白庙村    洪水镇   费寨村      南古镇        马蹄村       柳谷村         杨坊村    </t>
  </si>
  <si>
    <t>修建渠系33.35公里，每公里补助18万元，补助资金600.3万元。其中：南丰镇黑山村3.4公里，新天镇闫户村3.2公里，六坝镇铨将村1.1公里，六坝镇四坝村3.8公里，丰乐镇白庙村4.6公里， 洪水镇费寨村新建干一斗斗渠2.6公里，马蹄村3.5公里，柳谷村3.15公里，杨坊村大西干渠尾延伸段8公里。</t>
  </si>
  <si>
    <t>甘财振兴[2022]22号
民财部预[2023]1号</t>
  </si>
  <si>
    <t>实施高效节水，改善灌溉条件，增加灌溉面积，提高农民收入。</t>
  </si>
  <si>
    <t>通过灌溉设施建设，输水能力和灌溉效益上升30%。</t>
  </si>
  <si>
    <t>水务局 南丰镇
新天镇 六坝镇 丰乐镇 洪水镇 南古镇</t>
  </si>
  <si>
    <t>益民东干二十支改建工程</t>
  </si>
  <si>
    <t>六坝镇   五庄村</t>
  </si>
  <si>
    <t>改建渠道2.998公里，各类建筑物16座（沉砂池1座、水闸7座、车桥8座）。</t>
  </si>
  <si>
    <t>年节约水量82万立方米，增加保灌面积0.36万亩</t>
  </si>
  <si>
    <t>民乐县水务局</t>
  </si>
  <si>
    <t>葛永斌</t>
  </si>
  <si>
    <t>民乐县洪水河管理处</t>
  </si>
  <si>
    <t>（二）农田建设（高标准农田）</t>
  </si>
  <si>
    <t>高标准农田建设</t>
  </si>
  <si>
    <t>南古镇
毛城村</t>
  </si>
  <si>
    <t>南古镇毛城村，建设规模7429亩，主要建设内容为：埋设低压地埋管道76.631km，安装给水栓1281个，各类管件1518个，新建闸阀井213座，泄水井76座，安装滴灌首部系统11套，配套80KVA变压器1台、配套100KVA变压器2台、配套160KVA 变压器2台。</t>
  </si>
  <si>
    <t>甘财农[2022]99号</t>
  </si>
  <si>
    <t>改善农业基础设施和村水利基础设施，提高土地利用率增加农民种植
业收入，亩均节水200立方米以上，节肥20公斤以上，且节省了人工投入，节本增效1000元以上，</t>
  </si>
  <si>
    <t>坚持“产业要集群、龙头要集中、技术要集成、要素要集聚、保障要集合”的发展思路，引导农业向绿色化、区域化、标准化、机械化、规模化、集约化、产业化发展;在牢牢守住国家粮食安全，保障70万亩主粮作物种植面积的基础上，推动中药材、马铃薯、高原夏菜等特色产业发展，形成“一村一业、连村成片、跨镇成带、集群成链”的现代农业发展新格局。用土地流转费筹集自筹资金，有效解决群众筹资投劳难题，切实减轻农民负担。</t>
  </si>
  <si>
    <t>农业综合开发服务中心</t>
  </si>
  <si>
    <t>张定鼎</t>
  </si>
  <si>
    <t>（三）农村环境整治&lt;农村人居环境整治&gt;</t>
  </si>
  <si>
    <t>乡村建设</t>
  </si>
  <si>
    <t>城南村
城东村</t>
  </si>
  <si>
    <t>实施集镇特色风貌改造和绿化亮化工程，配备分类垃圾箱200个，垃圾清运车2辆。</t>
  </si>
  <si>
    <t>改善村容村貌，推动清洁村庄高质量发展</t>
  </si>
  <si>
    <t>农业农村局、住建局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</si>
</sst>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00_ "/>
    <numFmt numFmtId="180" formatCode="0.00_);[Red]\(0.00\)"/>
    <numFmt numFmtId="181" formatCode="0.0_);[Red]\(0.0\)"/>
  </numFmts>
  <fonts count="46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方正小标宋简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9"/>
      <name val="宋体"/>
      <charset val="134"/>
    </font>
    <font>
      <sz val="9"/>
      <name val="楷体_GB2312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22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0"/>
      <name val="黑体"/>
      <charset val="134"/>
    </font>
    <font>
      <b/>
      <sz val="12"/>
      <name val="楷体"/>
      <charset val="134"/>
    </font>
    <font>
      <b/>
      <sz val="9"/>
      <name val="黑体"/>
      <charset val="134"/>
    </font>
    <font>
      <b/>
      <sz val="9"/>
      <name val="楷体_GB2312"/>
      <charset val="134"/>
    </font>
    <font>
      <b/>
      <sz val="12"/>
      <name val="仿宋_GB2312"/>
      <charset val="134"/>
    </font>
    <font>
      <sz val="12"/>
      <name val="Arial"/>
      <charset val="134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8" fillId="12" borderId="11" applyNumberFormat="0" applyAlignment="0" applyProtection="0">
      <alignment vertical="center"/>
    </xf>
    <xf numFmtId="0" fontId="39" fillId="13" borderId="16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0"/>
    <xf numFmtId="0" fontId="44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50" applyNumberFormat="1" applyFont="1" applyFill="1" applyBorder="1" applyAlignment="1">
      <alignment vertical="center" wrapText="1"/>
    </xf>
    <xf numFmtId="0" fontId="2" fillId="0" borderId="0" xfId="50" applyNumberFormat="1" applyFont="1" applyFill="1" applyBorder="1" applyAlignment="1">
      <alignment vertical="center" wrapText="1"/>
    </xf>
    <xf numFmtId="0" fontId="3" fillId="0" borderId="0" xfId="50" applyNumberFormat="1" applyFont="1" applyFill="1" applyBorder="1" applyAlignment="1">
      <alignment vertical="center" wrapText="1"/>
    </xf>
    <xf numFmtId="0" fontId="4" fillId="0" borderId="0" xfId="5" applyFont="1" applyFill="1" applyAlignment="1">
      <alignment vertical="center" wrapText="1"/>
    </xf>
    <xf numFmtId="0" fontId="5" fillId="0" borderId="0" xfId="5" applyFont="1" applyFill="1" applyAlignment="1">
      <alignment vertical="center" wrapText="1"/>
    </xf>
    <xf numFmtId="0" fontId="6" fillId="0" borderId="0" xfId="5" applyFont="1" applyFill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6" fillId="2" borderId="0" xfId="5" applyFont="1" applyFill="1" applyAlignment="1">
      <alignment vertical="center" wrapText="1"/>
    </xf>
    <xf numFmtId="0" fontId="7" fillId="2" borderId="1" xfId="0" applyFont="1" applyFill="1" applyBorder="1">
      <alignment vertical="center"/>
    </xf>
    <xf numFmtId="0" fontId="8" fillId="2" borderId="0" xfId="0" applyFont="1" applyFill="1">
      <alignment vertical="center"/>
    </xf>
    <xf numFmtId="0" fontId="9" fillId="0" borderId="0" xfId="50" applyNumberFormat="1" applyFont="1" applyFill="1" applyBorder="1" applyAlignment="1">
      <alignment horizontal="center" vertical="center" wrapText="1"/>
    </xf>
    <xf numFmtId="0" fontId="9" fillId="0" borderId="0" xfId="50" applyNumberFormat="1" applyFont="1" applyFill="1" applyBorder="1" applyAlignment="1">
      <alignment horizontal="justify" vertical="center" wrapText="1"/>
    </xf>
    <xf numFmtId="176" fontId="10" fillId="0" borderId="0" xfId="50" applyNumberFormat="1" applyFont="1" applyFill="1" applyBorder="1" applyAlignment="1">
      <alignment horizontal="center" vertical="center" wrapText="1"/>
    </xf>
    <xf numFmtId="0" fontId="9" fillId="0" borderId="0" xfId="50" applyNumberFormat="1" applyFont="1" applyFill="1" applyBorder="1" applyAlignment="1">
      <alignment horizontal="left" vertical="center" wrapText="1"/>
    </xf>
    <xf numFmtId="0" fontId="9" fillId="0" borderId="0" xfId="50" applyNumberFormat="1" applyFont="1" applyFill="1" applyBorder="1" applyAlignment="1">
      <alignment vertical="center" wrapText="1"/>
    </xf>
    <xf numFmtId="0" fontId="9" fillId="0" borderId="0" xfId="5" applyFont="1" applyFill="1" applyAlignment="1">
      <alignment vertical="center" wrapText="1"/>
    </xf>
    <xf numFmtId="0" fontId="11" fillId="0" borderId="0" xfId="50" applyNumberFormat="1" applyFont="1" applyFill="1" applyAlignment="1">
      <alignment horizontal="left" vertical="center" wrapText="1"/>
    </xf>
    <xf numFmtId="0" fontId="11" fillId="0" borderId="0" xfId="50" applyNumberFormat="1" applyFont="1" applyFill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justify" vertical="center" wrapText="1"/>
    </xf>
    <xf numFmtId="0" fontId="12" fillId="0" borderId="0" xfId="50" applyNumberFormat="1" applyFont="1" applyFill="1" applyAlignment="1">
      <alignment horizontal="center" vertical="center" wrapText="1"/>
    </xf>
    <xf numFmtId="0" fontId="12" fillId="0" borderId="0" xfId="50" applyNumberFormat="1" applyFont="1" applyFill="1" applyAlignment="1">
      <alignment horizontal="justify" vertical="center" wrapText="1"/>
    </xf>
    <xf numFmtId="176" fontId="13" fillId="0" borderId="0" xfId="50" applyNumberFormat="1" applyFont="1" applyFill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176" fontId="14" fillId="0" borderId="2" xfId="50" applyNumberFormat="1" applyFont="1" applyFill="1" applyBorder="1" applyAlignment="1">
      <alignment horizontal="center" vertical="center" wrapText="1"/>
    </xf>
    <xf numFmtId="176" fontId="14" fillId="0" borderId="3" xfId="50" applyNumberFormat="1" applyFont="1" applyFill="1" applyBorder="1" applyAlignment="1">
      <alignment horizontal="center" vertical="center" wrapText="1"/>
    </xf>
    <xf numFmtId="176" fontId="14" fillId="0" borderId="1" xfId="50" applyNumberFormat="1" applyFont="1" applyFill="1" applyBorder="1" applyAlignment="1">
      <alignment horizontal="center" vertical="center" wrapText="1"/>
    </xf>
    <xf numFmtId="0" fontId="3" fillId="0" borderId="2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3" fillId="0" borderId="4" xfId="50" applyNumberFormat="1" applyFont="1" applyFill="1" applyBorder="1" applyAlignment="1">
      <alignment horizontal="center" vertical="center" wrapText="1"/>
    </xf>
    <xf numFmtId="176" fontId="15" fillId="0" borderId="1" xfId="5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left" vertical="center" wrapText="1"/>
    </xf>
    <xf numFmtId="0" fontId="3" fillId="0" borderId="3" xfId="5" applyFont="1" applyFill="1" applyBorder="1" applyAlignment="1">
      <alignment horizontal="left" vertical="center" wrapText="1"/>
    </xf>
    <xf numFmtId="0" fontId="3" fillId="0" borderId="4" xfId="5" applyFont="1" applyFill="1" applyBorder="1" applyAlignment="1">
      <alignment horizontal="left" vertical="center" wrapText="1"/>
    </xf>
    <xf numFmtId="0" fontId="3" fillId="0" borderId="1" xfId="5" applyFont="1" applyFill="1" applyBorder="1" applyAlignment="1">
      <alignment horizontal="left" vertical="center" wrapText="1"/>
    </xf>
    <xf numFmtId="176" fontId="15" fillId="0" borderId="1" xfId="5" applyNumberFormat="1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left" vertical="center" wrapText="1"/>
    </xf>
    <xf numFmtId="0" fontId="17" fillId="0" borderId="3" xfId="5" applyFont="1" applyFill="1" applyBorder="1" applyAlignment="1">
      <alignment horizontal="left" vertical="center" wrapText="1"/>
    </xf>
    <xf numFmtId="0" fontId="17" fillId="0" borderId="4" xfId="5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left" vertical="center" wrapText="1"/>
    </xf>
    <xf numFmtId="176" fontId="19" fillId="0" borderId="1" xfId="5" applyNumberFormat="1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left" vertical="center" wrapText="1"/>
    </xf>
    <xf numFmtId="0" fontId="20" fillId="0" borderId="3" xfId="5" applyFont="1" applyFill="1" applyBorder="1" applyAlignment="1">
      <alignment horizontal="left" vertical="center" wrapText="1"/>
    </xf>
    <xf numFmtId="0" fontId="20" fillId="0" borderId="4" xfId="5" applyFont="1" applyFill="1" applyBorder="1" applyAlignment="1">
      <alignment horizontal="left" vertical="center" wrapText="1"/>
    </xf>
    <xf numFmtId="0" fontId="18" fillId="0" borderId="1" xfId="51" applyNumberFormat="1" applyFont="1" applyFill="1" applyBorder="1" applyAlignment="1">
      <alignment horizontal="left" vertical="center" wrapText="1"/>
    </xf>
    <xf numFmtId="176" fontId="19" fillId="0" borderId="1" xfId="50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justify" vertical="center" wrapText="1"/>
    </xf>
    <xf numFmtId="0" fontId="6" fillId="0" borderId="1" xfId="5" applyFont="1" applyFill="1" applyBorder="1" applyAlignment="1">
      <alignment vertical="center" wrapText="1"/>
    </xf>
    <xf numFmtId="0" fontId="6" fillId="0" borderId="1" xfId="5" applyFont="1" applyFill="1" applyBorder="1" applyAlignment="1">
      <alignment horizontal="left" vertical="center" wrapText="1"/>
    </xf>
    <xf numFmtId="176" fontId="14" fillId="0" borderId="1" xfId="5" applyNumberFormat="1" applyFont="1" applyFill="1" applyBorder="1" applyAlignment="1">
      <alignment horizontal="center" vertical="center" wrapText="1"/>
    </xf>
    <xf numFmtId="0" fontId="18" fillId="0" borderId="1" xfId="50" applyNumberFormat="1" applyFont="1" applyFill="1" applyBorder="1" applyAlignment="1">
      <alignment horizontal="justify" vertical="center" wrapText="1"/>
    </xf>
    <xf numFmtId="0" fontId="6" fillId="0" borderId="5" xfId="5" applyFont="1" applyFill="1" applyBorder="1" applyAlignment="1">
      <alignment horizontal="center" vertical="center" wrapText="1"/>
    </xf>
    <xf numFmtId="0" fontId="6" fillId="0" borderId="5" xfId="5" applyFont="1" applyFill="1" applyBorder="1" applyAlignment="1">
      <alignment vertical="center" wrapText="1"/>
    </xf>
    <xf numFmtId="0" fontId="6" fillId="0" borderId="5" xfId="50" applyNumberFormat="1" applyFont="1" applyFill="1" applyBorder="1" applyAlignment="1">
      <alignment horizontal="justify" vertical="center" wrapText="1"/>
    </xf>
    <xf numFmtId="176" fontId="14" fillId="0" borderId="5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6" fillId="0" borderId="6" xfId="5" applyFont="1" applyFill="1" applyBorder="1" applyAlignment="1">
      <alignment horizontal="center" vertical="center" wrapText="1"/>
    </xf>
    <xf numFmtId="0" fontId="20" fillId="0" borderId="7" xfId="5" applyFont="1" applyFill="1" applyBorder="1" applyAlignment="1">
      <alignment horizontal="left" vertical="center" wrapText="1"/>
    </xf>
    <xf numFmtId="0" fontId="20" fillId="0" borderId="8" xfId="5" applyFont="1" applyFill="1" applyBorder="1" applyAlignment="1">
      <alignment horizontal="left" vertical="center" wrapText="1"/>
    </xf>
    <xf numFmtId="0" fontId="20" fillId="0" borderId="9" xfId="5" applyFont="1" applyFill="1" applyBorder="1" applyAlignment="1">
      <alignment horizontal="left" vertical="center" wrapText="1"/>
    </xf>
    <xf numFmtId="0" fontId="18" fillId="0" borderId="6" xfId="50" applyNumberFormat="1" applyFont="1" applyFill="1" applyBorder="1" applyAlignment="1">
      <alignment horizontal="justify" vertical="center" wrapText="1"/>
    </xf>
    <xf numFmtId="176" fontId="19" fillId="0" borderId="6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justify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176" fontId="14" fillId="2" borderId="1" xfId="50" applyNumberFormat="1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left" vertical="center" wrapText="1"/>
    </xf>
    <xf numFmtId="0" fontId="17" fillId="2" borderId="3" xfId="5" applyFont="1" applyFill="1" applyBorder="1" applyAlignment="1">
      <alignment horizontal="left" vertical="center" wrapText="1"/>
    </xf>
    <xf numFmtId="0" fontId="17" fillId="2" borderId="4" xfId="5" applyFont="1" applyFill="1" applyBorder="1" applyAlignment="1">
      <alignment horizontal="left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21" fillId="0" borderId="1" xfId="50" applyNumberFormat="1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6" fillId="2" borderId="10" xfId="50" applyNumberFormat="1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center" vertical="center" wrapText="1"/>
    </xf>
    <xf numFmtId="0" fontId="6" fillId="2" borderId="5" xfId="50" applyNumberFormat="1" applyFont="1" applyFill="1" applyBorder="1" applyAlignment="1">
      <alignment horizontal="center" vertical="center" wrapText="1"/>
    </xf>
    <xf numFmtId="0" fontId="6" fillId="2" borderId="5" xfId="50" applyNumberFormat="1" applyFont="1" applyFill="1" applyBorder="1" applyAlignment="1">
      <alignment horizontal="justify" vertical="center" wrapText="1"/>
    </xf>
    <xf numFmtId="176" fontId="14" fillId="2" borderId="5" xfId="50" applyNumberFormat="1" applyFont="1" applyFill="1" applyBorder="1" applyAlignment="1">
      <alignment horizontal="center" vertical="center" wrapText="1"/>
    </xf>
    <xf numFmtId="0" fontId="6" fillId="2" borderId="1" xfId="50" applyNumberFormat="1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" fillId="0" borderId="0" xfId="50" applyNumberFormat="1" applyFont="1" applyFill="1" applyBorder="1" applyAlignment="1">
      <alignment horizontal="left" vertical="center" wrapText="1"/>
    </xf>
    <xf numFmtId="0" fontId="11" fillId="0" borderId="2" xfId="50" applyNumberFormat="1" applyFont="1" applyFill="1" applyBorder="1" applyAlignment="1">
      <alignment horizontal="center" vertical="center" wrapText="1"/>
    </xf>
    <xf numFmtId="0" fontId="11" fillId="0" borderId="3" xfId="50" applyNumberFormat="1" applyFont="1" applyFill="1" applyBorder="1" applyAlignment="1">
      <alignment horizontal="center" vertical="center" wrapText="1"/>
    </xf>
    <xf numFmtId="0" fontId="11" fillId="2" borderId="5" xfId="50" applyNumberFormat="1" applyFont="1" applyFill="1" applyBorder="1" applyAlignment="1">
      <alignment horizontal="center" vertical="center" wrapText="1"/>
    </xf>
    <xf numFmtId="0" fontId="11" fillId="2" borderId="6" xfId="50" applyNumberFormat="1" applyFont="1" applyFill="1" applyBorder="1" applyAlignment="1">
      <alignment horizontal="center" vertical="center" wrapText="1"/>
    </xf>
    <xf numFmtId="0" fontId="22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18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left" vertical="center" wrapText="1"/>
    </xf>
    <xf numFmtId="0" fontId="6" fillId="0" borderId="5" xfId="50" applyNumberFormat="1" applyFont="1" applyFill="1" applyBorder="1" applyAlignment="1">
      <alignment horizontal="center" vertical="center" wrapText="1"/>
    </xf>
    <xf numFmtId="0" fontId="6" fillId="0" borderId="5" xfId="50" applyNumberFormat="1" applyFont="1" applyFill="1" applyBorder="1" applyAlignment="1">
      <alignment horizontal="left" vertical="center" wrapText="1"/>
    </xf>
    <xf numFmtId="0" fontId="18" fillId="0" borderId="1" xfId="5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left" vertical="center" wrapText="1"/>
    </xf>
    <xf numFmtId="0" fontId="6" fillId="2" borderId="5" xfId="50" applyNumberFormat="1" applyFont="1" applyFill="1" applyBorder="1" applyAlignment="1">
      <alignment horizontal="left" vertical="center" wrapText="1"/>
    </xf>
    <xf numFmtId="178" fontId="6" fillId="2" borderId="5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left" vertical="center" wrapText="1"/>
    </xf>
    <xf numFmtId="178" fontId="23" fillId="2" borderId="1" xfId="0" applyNumberFormat="1" applyFont="1" applyFill="1" applyBorder="1" applyAlignment="1">
      <alignment horizontal="center" vertical="center"/>
    </xf>
    <xf numFmtId="0" fontId="20" fillId="2" borderId="1" xfId="50" applyNumberFormat="1" applyFont="1" applyFill="1" applyBorder="1" applyAlignment="1">
      <alignment horizontal="center" vertical="center" wrapText="1"/>
    </xf>
    <xf numFmtId="177" fontId="20" fillId="2" borderId="1" xfId="0" applyNumberFormat="1" applyFont="1" applyFill="1" applyBorder="1" applyAlignment="1">
      <alignment horizontal="left" vertical="center" wrapText="1"/>
    </xf>
    <xf numFmtId="178" fontId="24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 applyProtection="1">
      <alignment horizontal="left" vertical="center" wrapText="1"/>
    </xf>
    <xf numFmtId="0" fontId="11" fillId="0" borderId="4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vertical="center" wrapText="1"/>
    </xf>
    <xf numFmtId="0" fontId="5" fillId="0" borderId="6" xfId="50" applyNumberFormat="1" applyFont="1" applyFill="1" applyBorder="1" applyAlignment="1">
      <alignment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vertical="center" wrapText="1"/>
    </xf>
    <xf numFmtId="0" fontId="6" fillId="0" borderId="1" xfId="50" applyNumberFormat="1" applyFont="1" applyFill="1" applyBorder="1" applyAlignment="1">
      <alignment vertical="center" wrapText="1"/>
    </xf>
    <xf numFmtId="179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179" fontId="2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79" fontId="24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50" applyNumberFormat="1" applyFont="1" applyFill="1" applyBorder="1" applyAlignment="1">
      <alignment vertical="center" wrapText="1"/>
    </xf>
    <xf numFmtId="0" fontId="11" fillId="0" borderId="5" xfId="50" applyNumberFormat="1" applyFont="1" applyFill="1" applyBorder="1" applyAlignment="1">
      <alignment horizontal="center" vertical="center" wrapText="1"/>
    </xf>
    <xf numFmtId="0" fontId="11" fillId="0" borderId="6" xfId="50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6" fillId="2" borderId="5" xfId="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00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1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1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2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2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3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3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4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4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5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5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272415</xdr:colOff>
      <xdr:row>37</xdr:row>
      <xdr:rowOff>13970</xdr:rowOff>
    </xdr:to>
    <xdr:pic>
      <xdr:nvPicPr>
        <xdr:cNvPr id="6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6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30</xdr:row>
      <xdr:rowOff>0</xdr:rowOff>
    </xdr:from>
    <xdr:to>
      <xdr:col>4</xdr:col>
      <xdr:colOff>76200</xdr:colOff>
      <xdr:row>37</xdr:row>
      <xdr:rowOff>13970</xdr:rowOff>
    </xdr:to>
    <xdr:pic>
      <xdr:nvPicPr>
        <xdr:cNvPr id="7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82575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7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7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19</xdr:row>
      <xdr:rowOff>0</xdr:rowOff>
    </xdr:from>
    <xdr:to>
      <xdr:col>5</xdr:col>
      <xdr:colOff>839470</xdr:colOff>
      <xdr:row>19</xdr:row>
      <xdr:rowOff>1014095</xdr:rowOff>
    </xdr:to>
    <xdr:pic>
      <xdr:nvPicPr>
        <xdr:cNvPr id="7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7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7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7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7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7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7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7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7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7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8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8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19</xdr:row>
      <xdr:rowOff>0</xdr:rowOff>
    </xdr:from>
    <xdr:to>
      <xdr:col>5</xdr:col>
      <xdr:colOff>839470</xdr:colOff>
      <xdr:row>19</xdr:row>
      <xdr:rowOff>1014095</xdr:rowOff>
    </xdr:to>
    <xdr:pic>
      <xdr:nvPicPr>
        <xdr:cNvPr id="8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8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8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8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8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9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9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19</xdr:row>
      <xdr:rowOff>0</xdr:rowOff>
    </xdr:from>
    <xdr:to>
      <xdr:col>5</xdr:col>
      <xdr:colOff>839470</xdr:colOff>
      <xdr:row>19</xdr:row>
      <xdr:rowOff>1014095</xdr:rowOff>
    </xdr:to>
    <xdr:pic>
      <xdr:nvPicPr>
        <xdr:cNvPr id="9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9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9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9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9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0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0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0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0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0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0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0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19</xdr:row>
      <xdr:rowOff>63500</xdr:rowOff>
    </xdr:from>
    <xdr:to>
      <xdr:col>5</xdr:col>
      <xdr:colOff>839470</xdr:colOff>
      <xdr:row>19</xdr:row>
      <xdr:rowOff>1077595</xdr:rowOff>
    </xdr:to>
    <xdr:pic>
      <xdr:nvPicPr>
        <xdr:cNvPr id="10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16103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0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0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0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0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1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1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19</xdr:row>
      <xdr:rowOff>63500</xdr:rowOff>
    </xdr:from>
    <xdr:to>
      <xdr:col>5</xdr:col>
      <xdr:colOff>839470</xdr:colOff>
      <xdr:row>19</xdr:row>
      <xdr:rowOff>1077595</xdr:rowOff>
    </xdr:to>
    <xdr:pic>
      <xdr:nvPicPr>
        <xdr:cNvPr id="11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16103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1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2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2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2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2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2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2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2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2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2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2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2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3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843280</xdr:rowOff>
    </xdr:to>
    <xdr:pic>
      <xdr:nvPicPr>
        <xdr:cNvPr id="13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3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3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3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3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843280</xdr:rowOff>
    </xdr:to>
    <xdr:pic>
      <xdr:nvPicPr>
        <xdr:cNvPr id="13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19</xdr:row>
      <xdr:rowOff>63500</xdr:rowOff>
    </xdr:from>
    <xdr:to>
      <xdr:col>5</xdr:col>
      <xdr:colOff>839470</xdr:colOff>
      <xdr:row>19</xdr:row>
      <xdr:rowOff>1077595</xdr:rowOff>
    </xdr:to>
    <xdr:pic>
      <xdr:nvPicPr>
        <xdr:cNvPr id="13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16103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3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3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462915</xdr:colOff>
      <xdr:row>19</xdr:row>
      <xdr:rowOff>1014095</xdr:rowOff>
    </xdr:to>
    <xdr:pic>
      <xdr:nvPicPr>
        <xdr:cNvPr id="13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266700</xdr:colOff>
      <xdr:row>19</xdr:row>
      <xdr:rowOff>1014095</xdr:rowOff>
    </xdr:to>
    <xdr:pic>
      <xdr:nvPicPr>
        <xdr:cNvPr id="13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3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3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4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4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4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4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4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843915</xdr:rowOff>
    </xdr:to>
    <xdr:pic>
      <xdr:nvPicPr>
        <xdr:cNvPr id="14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843915</xdr:rowOff>
    </xdr:to>
    <xdr:pic>
      <xdr:nvPicPr>
        <xdr:cNvPr id="14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5</xdr:col>
      <xdr:colOff>24765</xdr:colOff>
      <xdr:row>19</xdr:row>
      <xdr:rowOff>1014095</xdr:rowOff>
    </xdr:to>
    <xdr:pic>
      <xdr:nvPicPr>
        <xdr:cNvPr id="14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19</xdr:row>
      <xdr:rowOff>0</xdr:rowOff>
    </xdr:from>
    <xdr:to>
      <xdr:col>4</xdr:col>
      <xdr:colOff>514350</xdr:colOff>
      <xdr:row>19</xdr:row>
      <xdr:rowOff>1014095</xdr:rowOff>
    </xdr:to>
    <xdr:pic>
      <xdr:nvPicPr>
        <xdr:cNvPr id="14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60401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4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4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4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4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4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4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4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4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4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5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5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5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5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5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5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5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5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5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5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5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6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6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6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6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6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6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6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6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6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6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6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7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7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7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347980</xdr:rowOff>
    </xdr:to>
    <xdr:pic>
      <xdr:nvPicPr>
        <xdr:cNvPr id="17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347980</xdr:rowOff>
    </xdr:to>
    <xdr:pic>
      <xdr:nvPicPr>
        <xdr:cNvPr id="17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348615</xdr:rowOff>
    </xdr:to>
    <xdr:pic>
      <xdr:nvPicPr>
        <xdr:cNvPr id="17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348615</xdr:rowOff>
    </xdr:to>
    <xdr:pic>
      <xdr:nvPicPr>
        <xdr:cNvPr id="17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5</xdr:col>
      <xdr:colOff>24765</xdr:colOff>
      <xdr:row>19</xdr:row>
      <xdr:rowOff>518795</xdr:rowOff>
    </xdr:to>
    <xdr:pic>
      <xdr:nvPicPr>
        <xdr:cNvPr id="17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18</xdr:row>
      <xdr:rowOff>0</xdr:rowOff>
    </xdr:from>
    <xdr:to>
      <xdr:col>4</xdr:col>
      <xdr:colOff>514350</xdr:colOff>
      <xdr:row>19</xdr:row>
      <xdr:rowOff>518795</xdr:rowOff>
    </xdr:to>
    <xdr:pic>
      <xdr:nvPicPr>
        <xdr:cNvPr id="17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155448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789305</xdr:colOff>
      <xdr:row>19</xdr:row>
      <xdr:rowOff>369570</xdr:rowOff>
    </xdr:from>
    <xdr:to>
      <xdr:col>5</xdr:col>
      <xdr:colOff>2118360</xdr:colOff>
      <xdr:row>19</xdr:row>
      <xdr:rowOff>1383665</xdr:rowOff>
    </xdr:to>
    <xdr:pic>
      <xdr:nvPicPr>
        <xdr:cNvPr id="17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658360" y="1640967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7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7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7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7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7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7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7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462915</xdr:colOff>
      <xdr:row>29</xdr:row>
      <xdr:rowOff>518795</xdr:rowOff>
    </xdr:to>
    <xdr:pic>
      <xdr:nvPicPr>
        <xdr:cNvPr id="18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266700</xdr:colOff>
      <xdr:row>29</xdr:row>
      <xdr:rowOff>518795</xdr:rowOff>
    </xdr:to>
    <xdr:pic>
      <xdr:nvPicPr>
        <xdr:cNvPr id="18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348615</xdr:rowOff>
    </xdr:to>
    <xdr:pic>
      <xdr:nvPicPr>
        <xdr:cNvPr id="18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348615</xdr:rowOff>
    </xdr:to>
    <xdr:pic>
      <xdr:nvPicPr>
        <xdr:cNvPr id="18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5</xdr:col>
      <xdr:colOff>24765</xdr:colOff>
      <xdr:row>29</xdr:row>
      <xdr:rowOff>518795</xdr:rowOff>
    </xdr:to>
    <xdr:pic>
      <xdr:nvPicPr>
        <xdr:cNvPr id="18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514350</xdr:colOff>
      <xdr:row>29</xdr:row>
      <xdr:rowOff>518795</xdr:rowOff>
    </xdr:to>
    <xdr:pic>
      <xdr:nvPicPr>
        <xdr:cNvPr id="18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429895</xdr:colOff>
      <xdr:row>29</xdr:row>
      <xdr:rowOff>0</xdr:rowOff>
    </xdr:from>
    <xdr:to>
      <xdr:col>4</xdr:col>
      <xdr:colOff>506095</xdr:colOff>
      <xdr:row>32</xdr:row>
      <xdr:rowOff>131445</xdr:rowOff>
    </xdr:to>
    <xdr:pic>
      <xdr:nvPicPr>
        <xdr:cNvPr id="18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0295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29</xdr:row>
      <xdr:rowOff>0</xdr:rowOff>
    </xdr:from>
    <xdr:to>
      <xdr:col>5</xdr:col>
      <xdr:colOff>858520</xdr:colOff>
      <xdr:row>32</xdr:row>
      <xdr:rowOff>131445</xdr:rowOff>
    </xdr:to>
    <xdr:pic>
      <xdr:nvPicPr>
        <xdr:cNvPr id="18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429895</xdr:colOff>
      <xdr:row>29</xdr:row>
      <xdr:rowOff>0</xdr:rowOff>
    </xdr:from>
    <xdr:to>
      <xdr:col>4</xdr:col>
      <xdr:colOff>506095</xdr:colOff>
      <xdr:row>32</xdr:row>
      <xdr:rowOff>131445</xdr:rowOff>
    </xdr:to>
    <xdr:pic>
      <xdr:nvPicPr>
        <xdr:cNvPr id="18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0295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29</xdr:row>
      <xdr:rowOff>0</xdr:rowOff>
    </xdr:from>
    <xdr:to>
      <xdr:col>5</xdr:col>
      <xdr:colOff>858520</xdr:colOff>
      <xdr:row>32</xdr:row>
      <xdr:rowOff>131445</xdr:rowOff>
    </xdr:to>
    <xdr:pic>
      <xdr:nvPicPr>
        <xdr:cNvPr id="18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210820</xdr:colOff>
      <xdr:row>32</xdr:row>
      <xdr:rowOff>131445</xdr:rowOff>
    </xdr:to>
    <xdr:pic>
      <xdr:nvPicPr>
        <xdr:cNvPr id="18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30400" y="2766060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8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8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8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8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8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8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8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8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8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8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210820</xdr:colOff>
      <xdr:row>32</xdr:row>
      <xdr:rowOff>131445</xdr:rowOff>
    </xdr:to>
    <xdr:pic>
      <xdr:nvPicPr>
        <xdr:cNvPr id="18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30400" y="2766060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8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210820</xdr:colOff>
      <xdr:row>32</xdr:row>
      <xdr:rowOff>131445</xdr:rowOff>
    </xdr:to>
    <xdr:pic>
      <xdr:nvPicPr>
        <xdr:cNvPr id="19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30400" y="2766060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210820</xdr:colOff>
      <xdr:row>32</xdr:row>
      <xdr:rowOff>131445</xdr:rowOff>
    </xdr:to>
    <xdr:pic>
      <xdr:nvPicPr>
        <xdr:cNvPr id="19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30400" y="2766060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19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19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19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19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429895</xdr:colOff>
      <xdr:row>29</xdr:row>
      <xdr:rowOff>0</xdr:rowOff>
    </xdr:from>
    <xdr:to>
      <xdr:col>4</xdr:col>
      <xdr:colOff>506095</xdr:colOff>
      <xdr:row>32</xdr:row>
      <xdr:rowOff>131445</xdr:rowOff>
    </xdr:to>
    <xdr:pic>
      <xdr:nvPicPr>
        <xdr:cNvPr id="20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0295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0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0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29</xdr:row>
      <xdr:rowOff>0</xdr:rowOff>
    </xdr:from>
    <xdr:to>
      <xdr:col>5</xdr:col>
      <xdr:colOff>858520</xdr:colOff>
      <xdr:row>32</xdr:row>
      <xdr:rowOff>131445</xdr:rowOff>
    </xdr:to>
    <xdr:pic>
      <xdr:nvPicPr>
        <xdr:cNvPr id="20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0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0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0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0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103505</xdr:rowOff>
    </xdr:to>
    <xdr:pic>
      <xdr:nvPicPr>
        <xdr:cNvPr id="2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103505</xdr:rowOff>
    </xdr:to>
    <xdr:pic>
      <xdr:nvPicPr>
        <xdr:cNvPr id="2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29</xdr:row>
      <xdr:rowOff>0</xdr:rowOff>
    </xdr:from>
    <xdr:to>
      <xdr:col>5</xdr:col>
      <xdr:colOff>848995</xdr:colOff>
      <xdr:row>32</xdr:row>
      <xdr:rowOff>131445</xdr:rowOff>
    </xdr:to>
    <xdr:pic>
      <xdr:nvPicPr>
        <xdr:cNvPr id="2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9278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1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1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29</xdr:row>
      <xdr:rowOff>0</xdr:rowOff>
    </xdr:from>
    <xdr:to>
      <xdr:col>5</xdr:col>
      <xdr:colOff>839470</xdr:colOff>
      <xdr:row>32</xdr:row>
      <xdr:rowOff>131445</xdr:rowOff>
    </xdr:to>
    <xdr:pic>
      <xdr:nvPicPr>
        <xdr:cNvPr id="22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2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210820</xdr:colOff>
      <xdr:row>32</xdr:row>
      <xdr:rowOff>131445</xdr:rowOff>
    </xdr:to>
    <xdr:pic>
      <xdr:nvPicPr>
        <xdr:cNvPr id="22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30400" y="2766060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2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2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2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210820</xdr:colOff>
      <xdr:row>32</xdr:row>
      <xdr:rowOff>131445</xdr:rowOff>
    </xdr:to>
    <xdr:pic>
      <xdr:nvPicPr>
        <xdr:cNvPr id="23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1930400" y="27660600"/>
          <a:ext cx="2108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3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3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3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3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462915</xdr:colOff>
      <xdr:row>32</xdr:row>
      <xdr:rowOff>131445</xdr:rowOff>
    </xdr:to>
    <xdr:pic>
      <xdr:nvPicPr>
        <xdr:cNvPr id="24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266700</xdr:colOff>
      <xdr:row>32</xdr:row>
      <xdr:rowOff>131445</xdr:rowOff>
    </xdr:to>
    <xdr:pic>
      <xdr:nvPicPr>
        <xdr:cNvPr id="24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29</xdr:row>
      <xdr:rowOff>0</xdr:rowOff>
    </xdr:from>
    <xdr:to>
      <xdr:col>5</xdr:col>
      <xdr:colOff>858520</xdr:colOff>
      <xdr:row>32</xdr:row>
      <xdr:rowOff>131445</xdr:rowOff>
    </xdr:to>
    <xdr:pic>
      <xdr:nvPicPr>
        <xdr:cNvPr id="24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31</xdr:row>
      <xdr:rowOff>104140</xdr:rowOff>
    </xdr:to>
    <xdr:pic>
      <xdr:nvPicPr>
        <xdr:cNvPr id="24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31</xdr:row>
      <xdr:rowOff>104140</xdr:rowOff>
    </xdr:to>
    <xdr:pic>
      <xdr:nvPicPr>
        <xdr:cNvPr id="24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5</xdr:col>
      <xdr:colOff>24765</xdr:colOff>
      <xdr:row>32</xdr:row>
      <xdr:rowOff>131445</xdr:rowOff>
    </xdr:to>
    <xdr:pic>
      <xdr:nvPicPr>
        <xdr:cNvPr id="24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514350</xdr:colOff>
      <xdr:row>32</xdr:row>
      <xdr:rowOff>131445</xdr:rowOff>
    </xdr:to>
    <xdr:pic>
      <xdr:nvPicPr>
        <xdr:cNvPr id="24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4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4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4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4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4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5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5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6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6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272415</xdr:colOff>
      <xdr:row>29</xdr:row>
      <xdr:rowOff>518795</xdr:rowOff>
    </xdr:to>
    <xdr:pic>
      <xdr:nvPicPr>
        <xdr:cNvPr id="27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28</xdr:row>
      <xdr:rowOff>0</xdr:rowOff>
    </xdr:from>
    <xdr:to>
      <xdr:col>4</xdr:col>
      <xdr:colOff>76200</xdr:colOff>
      <xdr:row>29</xdr:row>
      <xdr:rowOff>518795</xdr:rowOff>
    </xdr:to>
    <xdr:pic>
      <xdr:nvPicPr>
        <xdr:cNvPr id="27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1653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7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7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272415</xdr:colOff>
      <xdr:row>32</xdr:row>
      <xdr:rowOff>131445</xdr:rowOff>
    </xdr:to>
    <xdr:pic>
      <xdr:nvPicPr>
        <xdr:cNvPr id="28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29</xdr:row>
      <xdr:rowOff>0</xdr:rowOff>
    </xdr:from>
    <xdr:to>
      <xdr:col>4</xdr:col>
      <xdr:colOff>76200</xdr:colOff>
      <xdr:row>32</xdr:row>
      <xdr:rowOff>131445</xdr:rowOff>
    </xdr:to>
    <xdr:pic>
      <xdr:nvPicPr>
        <xdr:cNvPr id="28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76606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941705</xdr:colOff>
      <xdr:row>25</xdr:row>
      <xdr:rowOff>0</xdr:rowOff>
    </xdr:from>
    <xdr:to>
      <xdr:col>5</xdr:col>
      <xdr:colOff>2270760</xdr:colOff>
      <xdr:row>26</xdr:row>
      <xdr:rowOff>226695</xdr:rowOff>
    </xdr:to>
    <xdr:pic>
      <xdr:nvPicPr>
        <xdr:cNvPr id="28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4810760" y="234315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24</xdr:row>
      <xdr:rowOff>0</xdr:rowOff>
    </xdr:from>
    <xdr:to>
      <xdr:col>5</xdr:col>
      <xdr:colOff>858520</xdr:colOff>
      <xdr:row>24</xdr:row>
      <xdr:rowOff>1014095</xdr:rowOff>
    </xdr:to>
    <xdr:pic>
      <xdr:nvPicPr>
        <xdr:cNvPr id="28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05232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24</xdr:row>
      <xdr:rowOff>0</xdr:rowOff>
    </xdr:from>
    <xdr:to>
      <xdr:col>5</xdr:col>
      <xdr:colOff>858520</xdr:colOff>
      <xdr:row>24</xdr:row>
      <xdr:rowOff>1014095</xdr:rowOff>
    </xdr:to>
    <xdr:pic>
      <xdr:nvPicPr>
        <xdr:cNvPr id="28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05232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24</xdr:row>
      <xdr:rowOff>0</xdr:rowOff>
    </xdr:from>
    <xdr:to>
      <xdr:col>5</xdr:col>
      <xdr:colOff>858520</xdr:colOff>
      <xdr:row>24</xdr:row>
      <xdr:rowOff>1014095</xdr:rowOff>
    </xdr:to>
    <xdr:pic>
      <xdr:nvPicPr>
        <xdr:cNvPr id="28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05232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24</xdr:row>
      <xdr:rowOff>0</xdr:rowOff>
    </xdr:from>
    <xdr:to>
      <xdr:col>5</xdr:col>
      <xdr:colOff>848995</xdr:colOff>
      <xdr:row>24</xdr:row>
      <xdr:rowOff>1014095</xdr:rowOff>
    </xdr:to>
    <xdr:pic>
      <xdr:nvPicPr>
        <xdr:cNvPr id="28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92780" y="205232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600710</xdr:colOff>
      <xdr:row>24</xdr:row>
      <xdr:rowOff>0</xdr:rowOff>
    </xdr:from>
    <xdr:to>
      <xdr:col>5</xdr:col>
      <xdr:colOff>839470</xdr:colOff>
      <xdr:row>24</xdr:row>
      <xdr:rowOff>1014095</xdr:rowOff>
    </xdr:to>
    <xdr:pic>
      <xdr:nvPicPr>
        <xdr:cNvPr id="28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83255" y="205232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24</xdr:row>
      <xdr:rowOff>0</xdr:rowOff>
    </xdr:from>
    <xdr:to>
      <xdr:col>5</xdr:col>
      <xdr:colOff>858520</xdr:colOff>
      <xdr:row>24</xdr:row>
      <xdr:rowOff>1014095</xdr:rowOff>
    </xdr:to>
    <xdr:pic>
      <xdr:nvPicPr>
        <xdr:cNvPr id="28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05232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25</xdr:row>
      <xdr:rowOff>0</xdr:rowOff>
    </xdr:from>
    <xdr:to>
      <xdr:col>5</xdr:col>
      <xdr:colOff>858520</xdr:colOff>
      <xdr:row>26</xdr:row>
      <xdr:rowOff>226695</xdr:rowOff>
    </xdr:to>
    <xdr:pic>
      <xdr:nvPicPr>
        <xdr:cNvPr id="28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34315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25</xdr:row>
      <xdr:rowOff>0</xdr:rowOff>
    </xdr:from>
    <xdr:to>
      <xdr:col>5</xdr:col>
      <xdr:colOff>858520</xdr:colOff>
      <xdr:row>26</xdr:row>
      <xdr:rowOff>226695</xdr:rowOff>
    </xdr:to>
    <xdr:pic>
      <xdr:nvPicPr>
        <xdr:cNvPr id="28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34315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25</xdr:row>
      <xdr:rowOff>0</xdr:rowOff>
    </xdr:from>
    <xdr:to>
      <xdr:col>5</xdr:col>
      <xdr:colOff>858520</xdr:colOff>
      <xdr:row>26</xdr:row>
      <xdr:rowOff>226695</xdr:rowOff>
    </xdr:to>
    <xdr:pic>
      <xdr:nvPicPr>
        <xdr:cNvPr id="28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34315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25</xdr:row>
      <xdr:rowOff>0</xdr:rowOff>
    </xdr:from>
    <xdr:to>
      <xdr:col>5</xdr:col>
      <xdr:colOff>848995</xdr:colOff>
      <xdr:row>26</xdr:row>
      <xdr:rowOff>226695</xdr:rowOff>
    </xdr:to>
    <xdr:pic>
      <xdr:nvPicPr>
        <xdr:cNvPr id="28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192780" y="234315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19050</xdr:colOff>
      <xdr:row>25</xdr:row>
      <xdr:rowOff>0</xdr:rowOff>
    </xdr:from>
    <xdr:to>
      <xdr:col>5</xdr:col>
      <xdr:colOff>858520</xdr:colOff>
      <xdr:row>26</xdr:row>
      <xdr:rowOff>226695</xdr:rowOff>
    </xdr:to>
    <xdr:pic>
      <xdr:nvPicPr>
        <xdr:cNvPr id="28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3202305" y="234315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462915</xdr:colOff>
      <xdr:row>27</xdr:row>
      <xdr:rowOff>226695</xdr:rowOff>
    </xdr:to>
    <xdr:pic>
      <xdr:nvPicPr>
        <xdr:cNvPr id="28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9634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8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9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266700</xdr:colOff>
      <xdr:row>27</xdr:row>
      <xdr:rowOff>226695</xdr:rowOff>
    </xdr:to>
    <xdr:pic>
      <xdr:nvPicPr>
        <xdr:cNvPr id="29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7672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56515</xdr:rowOff>
    </xdr:to>
    <xdr:pic>
      <xdr:nvPicPr>
        <xdr:cNvPr id="29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56515</xdr:rowOff>
    </xdr:to>
    <xdr:pic>
      <xdr:nvPicPr>
        <xdr:cNvPr id="29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843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5</xdr:col>
      <xdr:colOff>24765</xdr:colOff>
      <xdr:row>27</xdr:row>
      <xdr:rowOff>226695</xdr:rowOff>
    </xdr:to>
    <xdr:pic>
      <xdr:nvPicPr>
        <xdr:cNvPr id="29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52527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514350</xdr:colOff>
      <xdr:row>27</xdr:row>
      <xdr:rowOff>226695</xdr:rowOff>
    </xdr:to>
    <xdr:pic>
      <xdr:nvPicPr>
        <xdr:cNvPr id="29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32905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29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29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0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0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2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2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3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3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3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4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4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4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5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5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5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6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6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6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6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6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6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6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6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6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6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7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7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7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8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8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8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8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8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8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8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8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8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18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19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0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0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0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0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0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0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0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0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0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0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1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1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8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19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20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21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272415</xdr:colOff>
      <xdr:row>27</xdr:row>
      <xdr:rowOff>226695</xdr:rowOff>
    </xdr:to>
    <xdr:pic>
      <xdr:nvPicPr>
        <xdr:cNvPr id="3222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1087120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23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24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25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26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438150</xdr:colOff>
      <xdr:row>26</xdr:row>
      <xdr:rowOff>0</xdr:rowOff>
    </xdr:from>
    <xdr:to>
      <xdr:col>4</xdr:col>
      <xdr:colOff>76200</xdr:colOff>
      <xdr:row>27</xdr:row>
      <xdr:rowOff>226695</xdr:rowOff>
    </xdr:to>
    <xdr:pic>
      <xdr:nvPicPr>
        <xdr:cNvPr id="3227" name="Picture 140" descr="3142418731510196992515"/>
        <xdr:cNvPicPr/>
      </xdr:nvPicPr>
      <xdr:blipFill>
        <a:blip r:embed="rId1"/>
        <a:stretch>
          <a:fillRect/>
        </a:stretch>
      </xdr:blipFill>
      <xdr:spPr>
        <a:xfrm>
          <a:off x="2368550" y="24218900"/>
          <a:ext cx="890905" cy="1014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0"/>
  <sheetViews>
    <sheetView tabSelected="1" zoomScale="90" zoomScaleNormal="90" workbookViewId="0">
      <pane ySplit="5" topLeftCell="A6" activePane="bottomLeft" state="frozen"/>
      <selection/>
      <selection pane="bottomLeft" activeCell="I23" sqref="I23:K23"/>
    </sheetView>
  </sheetViews>
  <sheetFormatPr defaultColWidth="9" defaultRowHeight="11.25"/>
  <cols>
    <col min="1" max="1" width="6.775" style="11" customWidth="1"/>
    <col min="2" max="2" width="18.5583333333333" style="11" customWidth="1"/>
    <col min="3" max="3" width="8.55833333333333" style="11" customWidth="1"/>
    <col min="4" max="4" width="7.88333333333333" style="11" customWidth="1"/>
    <col min="5" max="5" width="9" style="11" customWidth="1"/>
    <col min="6" max="6" width="40.275" style="12" customWidth="1"/>
    <col min="7" max="7" width="10.2833333333333" style="13" customWidth="1"/>
    <col min="8" max="8" width="10.5583333333333" style="13" customWidth="1"/>
    <col min="9" max="9" width="9.30833333333333" style="13" customWidth="1"/>
    <col min="10" max="10" width="7.10833333333333" style="13" customWidth="1"/>
    <col min="11" max="11" width="10" style="13" customWidth="1"/>
    <col min="12" max="12" width="7.88333333333333" style="11" customWidth="1"/>
    <col min="13" max="13" width="36.3833333333333" style="11" customWidth="1"/>
    <col min="14" max="14" width="37.6333333333333" style="14" customWidth="1"/>
    <col min="15" max="15" width="6.66666666666667" style="11" customWidth="1"/>
    <col min="16" max="16" width="10.6833333333333" style="11" customWidth="1"/>
    <col min="17" max="18" width="10" style="11" customWidth="1"/>
    <col min="19" max="19" width="9.99166666666667" style="11" customWidth="1"/>
    <col min="20" max="20" width="9.86666666666667" style="11" customWidth="1"/>
    <col min="21" max="21" width="12.9166666666667" style="11" customWidth="1"/>
    <col min="22" max="22" width="12.6416666666667" style="11" customWidth="1"/>
    <col min="23" max="23" width="9.30833333333333" style="15" customWidth="1"/>
    <col min="24" max="24" width="8.33333333333333" style="15" customWidth="1"/>
    <col min="25" max="25" width="8.475" style="11" customWidth="1"/>
    <col min="26" max="26" width="11.1166666666667" style="11" customWidth="1"/>
    <col min="27" max="28" width="9" style="11" customWidth="1"/>
    <col min="29" max="16384" width="9" style="16"/>
  </cols>
  <sheetData>
    <row r="1" s="1" customFormat="1" ht="24.6" customHeight="1" spans="1:28">
      <c r="A1" s="17" t="s">
        <v>0</v>
      </c>
      <c r="B1" s="18"/>
      <c r="C1" s="19"/>
      <c r="D1" s="19"/>
      <c r="E1" s="19"/>
      <c r="F1" s="20"/>
      <c r="G1" s="13"/>
      <c r="H1" s="13"/>
      <c r="I1" s="13"/>
      <c r="J1" s="13"/>
      <c r="K1" s="13"/>
      <c r="L1" s="19"/>
      <c r="M1" s="19"/>
      <c r="N1" s="88"/>
      <c r="O1" s="19"/>
      <c r="P1" s="19"/>
      <c r="Q1" s="19"/>
      <c r="R1" s="19"/>
      <c r="S1" s="19"/>
      <c r="T1" s="19"/>
      <c r="U1" s="19"/>
      <c r="V1" s="19"/>
      <c r="Y1" s="19"/>
      <c r="Z1" s="19"/>
      <c r="AA1" s="19"/>
      <c r="AB1" s="19"/>
    </row>
    <row r="2" s="2" customFormat="1" ht="27" customHeight="1" spans="1:28">
      <c r="A2" s="21" t="s">
        <v>1</v>
      </c>
      <c r="B2" s="21"/>
      <c r="C2" s="21"/>
      <c r="D2" s="21"/>
      <c r="E2" s="21"/>
      <c r="F2" s="22"/>
      <c r="G2" s="23"/>
      <c r="H2" s="23"/>
      <c r="I2" s="23"/>
      <c r="J2" s="23"/>
      <c r="K2" s="23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="1" customFormat="1" ht="48" customHeight="1" spans="1:28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6"/>
      <c r="J3" s="26"/>
      <c r="K3" s="26"/>
      <c r="L3" s="24" t="s">
        <v>9</v>
      </c>
      <c r="M3" s="89" t="s">
        <v>10</v>
      </c>
      <c r="N3" s="90"/>
      <c r="O3" s="90"/>
      <c r="P3" s="90"/>
      <c r="Q3" s="90"/>
      <c r="R3" s="90"/>
      <c r="S3" s="90"/>
      <c r="T3" s="90"/>
      <c r="U3" s="90"/>
      <c r="V3" s="116"/>
      <c r="W3" s="24" t="s">
        <v>11</v>
      </c>
      <c r="X3" s="24"/>
      <c r="Y3" s="24" t="s">
        <v>12</v>
      </c>
      <c r="Z3" s="24"/>
      <c r="AA3" s="24" t="s">
        <v>13</v>
      </c>
      <c r="AB3" s="133" t="s">
        <v>14</v>
      </c>
    </row>
    <row r="4" s="1" customFormat="1" ht="109.8" customHeight="1" spans="1:28">
      <c r="A4" s="24"/>
      <c r="B4" s="24"/>
      <c r="C4" s="24"/>
      <c r="D4" s="24"/>
      <c r="E4" s="24"/>
      <c r="F4" s="24"/>
      <c r="G4" s="27" t="s">
        <v>15</v>
      </c>
      <c r="H4" s="27" t="s">
        <v>16</v>
      </c>
      <c r="I4" s="27" t="s">
        <v>17</v>
      </c>
      <c r="J4" s="27" t="s">
        <v>18</v>
      </c>
      <c r="K4" s="27" t="s">
        <v>19</v>
      </c>
      <c r="L4" s="24"/>
      <c r="M4" s="91" t="s">
        <v>20</v>
      </c>
      <c r="N4" s="91" t="s">
        <v>21</v>
      </c>
      <c r="O4" s="24" t="s">
        <v>22</v>
      </c>
      <c r="P4" s="24"/>
      <c r="Q4" s="24" t="s">
        <v>23</v>
      </c>
      <c r="R4" s="24"/>
      <c r="S4" s="24"/>
      <c r="T4" s="24" t="s">
        <v>24</v>
      </c>
      <c r="U4" s="24"/>
      <c r="V4" s="24"/>
      <c r="W4" s="24" t="s">
        <v>25</v>
      </c>
      <c r="X4" s="24" t="s">
        <v>26</v>
      </c>
      <c r="Y4" s="24" t="s">
        <v>25</v>
      </c>
      <c r="Z4" s="24" t="s">
        <v>26</v>
      </c>
      <c r="AA4" s="24"/>
      <c r="AB4" s="134"/>
    </row>
    <row r="5" s="1" customFormat="1" ht="51.6" customHeight="1" spans="1:28">
      <c r="A5" s="24"/>
      <c r="B5" s="24"/>
      <c r="C5" s="24"/>
      <c r="D5" s="24"/>
      <c r="E5" s="24"/>
      <c r="F5" s="24"/>
      <c r="G5" s="27"/>
      <c r="H5" s="27"/>
      <c r="I5" s="27"/>
      <c r="J5" s="27"/>
      <c r="K5" s="27"/>
      <c r="L5" s="24"/>
      <c r="M5" s="92"/>
      <c r="N5" s="92"/>
      <c r="O5" s="93" t="s">
        <v>27</v>
      </c>
      <c r="P5" s="93" t="s">
        <v>28</v>
      </c>
      <c r="Q5" s="93" t="s">
        <v>29</v>
      </c>
      <c r="R5" s="93" t="s">
        <v>30</v>
      </c>
      <c r="S5" s="93" t="s">
        <v>31</v>
      </c>
      <c r="T5" s="93" t="s">
        <v>29</v>
      </c>
      <c r="U5" s="93" t="s">
        <v>32</v>
      </c>
      <c r="V5" s="93" t="s">
        <v>33</v>
      </c>
      <c r="W5" s="24"/>
      <c r="X5" s="24"/>
      <c r="Y5" s="24"/>
      <c r="Z5" s="24"/>
      <c r="AA5" s="24"/>
      <c r="AB5" s="24"/>
    </row>
    <row r="6" s="3" customFormat="1" ht="47" customHeight="1" spans="1:28">
      <c r="A6" s="28" t="s">
        <v>34</v>
      </c>
      <c r="B6" s="29"/>
      <c r="C6" s="29"/>
      <c r="D6" s="29"/>
      <c r="E6" s="29"/>
      <c r="F6" s="30"/>
      <c r="G6" s="31">
        <f t="shared" ref="G6:K6" si="0">G7+G23</f>
        <v>7072.9</v>
      </c>
      <c r="H6" s="31"/>
      <c r="I6" s="31">
        <f>I7+I23</f>
        <v>4612.6</v>
      </c>
      <c r="J6" s="31"/>
      <c r="K6" s="31">
        <f t="shared" si="0"/>
        <v>2460.3</v>
      </c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="4" customFormat="1" ht="39" customHeight="1" spans="1:28">
      <c r="A7" s="32" t="s">
        <v>35</v>
      </c>
      <c r="B7" s="33" t="s">
        <v>36</v>
      </c>
      <c r="C7" s="34"/>
      <c r="D7" s="34"/>
      <c r="E7" s="35"/>
      <c r="F7" s="36"/>
      <c r="G7" s="37">
        <f>G8+G18</f>
        <v>5680</v>
      </c>
      <c r="H7" s="37"/>
      <c r="I7" s="37">
        <f>I8+I18</f>
        <v>3970</v>
      </c>
      <c r="J7" s="37"/>
      <c r="K7" s="37">
        <f>K8+K18</f>
        <v>1710</v>
      </c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117"/>
      <c r="X7" s="117"/>
      <c r="Y7" s="135"/>
      <c r="Z7" s="135"/>
      <c r="AA7" s="117"/>
      <c r="AB7" s="117"/>
    </row>
    <row r="8" s="5" customFormat="1" ht="39" customHeight="1" spans="1:28">
      <c r="A8" s="38"/>
      <c r="B8" s="39" t="s">
        <v>37</v>
      </c>
      <c r="C8" s="40"/>
      <c r="D8" s="40"/>
      <c r="E8" s="41"/>
      <c r="F8" s="42"/>
      <c r="G8" s="43">
        <f t="shared" ref="G8:K8" si="1">G9+G14+G11+G16</f>
        <v>4770</v>
      </c>
      <c r="H8" s="43"/>
      <c r="I8" s="43">
        <f t="shared" si="1"/>
        <v>3270</v>
      </c>
      <c r="J8" s="43"/>
      <c r="K8" s="43">
        <f t="shared" si="1"/>
        <v>1500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8"/>
      <c r="X8" s="98"/>
      <c r="Y8" s="136"/>
      <c r="Z8" s="136"/>
      <c r="AA8" s="98"/>
      <c r="AB8" s="98"/>
    </row>
    <row r="9" s="5" customFormat="1" ht="39" customHeight="1" spans="1:28">
      <c r="A9" s="38"/>
      <c r="B9" s="44" t="s">
        <v>38</v>
      </c>
      <c r="C9" s="45"/>
      <c r="D9" s="45"/>
      <c r="E9" s="46"/>
      <c r="F9" s="47"/>
      <c r="G9" s="48">
        <f>SUM(G10)</f>
        <v>1000</v>
      </c>
      <c r="H9" s="48"/>
      <c r="I9" s="48">
        <f>SUM(I10)</f>
        <v>1000</v>
      </c>
      <c r="J9" s="48"/>
      <c r="K9" s="48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118"/>
      <c r="X9" s="118"/>
      <c r="Y9" s="97"/>
      <c r="Z9" s="97"/>
      <c r="AA9" s="97"/>
      <c r="AB9" s="97"/>
    </row>
    <row r="10" s="6" customFormat="1" ht="78" customHeight="1" spans="1:28">
      <c r="A10" s="49">
        <v>1</v>
      </c>
      <c r="B10" s="50" t="s">
        <v>39</v>
      </c>
      <c r="C10" s="51" t="s">
        <v>40</v>
      </c>
      <c r="D10" s="51" t="s">
        <v>41</v>
      </c>
      <c r="E10" s="51" t="s">
        <v>42</v>
      </c>
      <c r="F10" s="52" t="s">
        <v>43</v>
      </c>
      <c r="G10" s="27">
        <f t="shared" ref="G10:G17" si="2">SUM(H10:K10)</f>
        <v>1000</v>
      </c>
      <c r="H10" s="53"/>
      <c r="I10" s="53">
        <v>1000</v>
      </c>
      <c r="J10" s="53"/>
      <c r="K10" s="53"/>
      <c r="L10" s="49" t="s">
        <v>44</v>
      </c>
      <c r="M10" s="52" t="s">
        <v>45</v>
      </c>
      <c r="N10" s="52" t="s">
        <v>45</v>
      </c>
      <c r="O10" s="79">
        <v>19</v>
      </c>
      <c r="P10" s="79">
        <v>153</v>
      </c>
      <c r="Q10" s="79">
        <f t="shared" ref="Q10:Q15" si="3">R10+S10</f>
        <v>0.5665</v>
      </c>
      <c r="R10" s="79">
        <v>0.0369</v>
      </c>
      <c r="S10" s="79">
        <v>0.5296</v>
      </c>
      <c r="T10" s="79">
        <f t="shared" ref="T10:T15" si="4">U10+V10</f>
        <v>1.9201</v>
      </c>
      <c r="U10" s="79">
        <v>0.1291</v>
      </c>
      <c r="V10" s="79">
        <v>1.791</v>
      </c>
      <c r="W10" s="70" t="s">
        <v>46</v>
      </c>
      <c r="X10" s="70" t="s">
        <v>47</v>
      </c>
      <c r="Y10" s="70" t="s">
        <v>46</v>
      </c>
      <c r="Z10" s="70" t="s">
        <v>47</v>
      </c>
      <c r="AA10" s="49"/>
      <c r="AB10" s="49"/>
    </row>
    <row r="11" s="5" customFormat="1" ht="39" customHeight="1" spans="1:28">
      <c r="A11" s="38"/>
      <c r="B11" s="44" t="s">
        <v>48</v>
      </c>
      <c r="C11" s="45"/>
      <c r="D11" s="45"/>
      <c r="E11" s="46"/>
      <c r="F11" s="54"/>
      <c r="G11" s="48">
        <f t="shared" ref="G11:K11" si="5">SUM(G12:G13)</f>
        <v>1170</v>
      </c>
      <c r="H11" s="48"/>
      <c r="I11" s="48">
        <f t="shared" si="5"/>
        <v>670</v>
      </c>
      <c r="J11" s="48"/>
      <c r="K11" s="48">
        <f t="shared" si="5"/>
        <v>500</v>
      </c>
      <c r="L11" s="98"/>
      <c r="M11" s="98"/>
      <c r="N11" s="99"/>
      <c r="O11" s="98"/>
      <c r="P11" s="98"/>
      <c r="Q11" s="98"/>
      <c r="R11" s="98"/>
      <c r="S11" s="98"/>
      <c r="T11" s="98"/>
      <c r="U11" s="98"/>
      <c r="V11" s="98"/>
      <c r="W11" s="119"/>
      <c r="X11" s="119"/>
      <c r="Y11" s="98"/>
      <c r="Z11" s="98"/>
      <c r="AA11" s="98"/>
      <c r="AB11" s="98"/>
    </row>
    <row r="12" s="6" customFormat="1" ht="179" customHeight="1" spans="1:28">
      <c r="A12" s="55">
        <v>2</v>
      </c>
      <c r="B12" s="56" t="s">
        <v>49</v>
      </c>
      <c r="C12" s="56" t="s">
        <v>40</v>
      </c>
      <c r="D12" s="56" t="s">
        <v>41</v>
      </c>
      <c r="E12" s="56" t="s">
        <v>50</v>
      </c>
      <c r="F12" s="57" t="s">
        <v>51</v>
      </c>
      <c r="G12" s="58">
        <f t="shared" si="2"/>
        <v>670</v>
      </c>
      <c r="H12" s="58"/>
      <c r="I12" s="58">
        <v>670</v>
      </c>
      <c r="J12" s="58"/>
      <c r="K12" s="58"/>
      <c r="L12" s="55" t="s">
        <v>44</v>
      </c>
      <c r="M12" s="100" t="s">
        <v>52</v>
      </c>
      <c r="N12" s="101" t="s">
        <v>53</v>
      </c>
      <c r="O12" s="80">
        <v>19</v>
      </c>
      <c r="P12" s="80">
        <v>153</v>
      </c>
      <c r="Q12" s="80">
        <f t="shared" si="3"/>
        <v>0.5665</v>
      </c>
      <c r="R12" s="80">
        <v>0.0369</v>
      </c>
      <c r="S12" s="80">
        <v>0.5296</v>
      </c>
      <c r="T12" s="80">
        <f t="shared" si="4"/>
        <v>1.9201</v>
      </c>
      <c r="U12" s="80">
        <v>0.1291</v>
      </c>
      <c r="V12" s="80">
        <v>1.791</v>
      </c>
      <c r="W12" s="70" t="s">
        <v>46</v>
      </c>
      <c r="X12" s="70" t="s">
        <v>47</v>
      </c>
      <c r="Y12" s="6" t="s">
        <v>54</v>
      </c>
      <c r="Z12" s="100" t="s">
        <v>55</v>
      </c>
      <c r="AA12" s="100"/>
      <c r="AB12" s="100"/>
    </row>
    <row r="13" s="7" customFormat="1" ht="74" customHeight="1" spans="1:28">
      <c r="A13" s="55">
        <v>3</v>
      </c>
      <c r="B13" s="51" t="s">
        <v>56</v>
      </c>
      <c r="C13" s="51" t="s">
        <v>40</v>
      </c>
      <c r="D13" s="51" t="s">
        <v>41</v>
      </c>
      <c r="E13" s="59" t="s">
        <v>57</v>
      </c>
      <c r="F13" s="60" t="s">
        <v>58</v>
      </c>
      <c r="G13" s="27">
        <f t="shared" si="2"/>
        <v>500</v>
      </c>
      <c r="H13" s="48"/>
      <c r="I13" s="48"/>
      <c r="J13" s="48"/>
      <c r="K13" s="27">
        <v>500</v>
      </c>
      <c r="L13" s="98"/>
      <c r="M13" s="60" t="s">
        <v>59</v>
      </c>
      <c r="N13" s="60" t="s">
        <v>60</v>
      </c>
      <c r="O13" s="79">
        <v>19</v>
      </c>
      <c r="P13" s="79">
        <v>153</v>
      </c>
      <c r="Q13" s="79">
        <f t="shared" si="3"/>
        <v>0.5665</v>
      </c>
      <c r="R13" s="79">
        <v>0.0369</v>
      </c>
      <c r="S13" s="79">
        <v>0.5296</v>
      </c>
      <c r="T13" s="79">
        <f t="shared" si="4"/>
        <v>1.9201</v>
      </c>
      <c r="U13" s="79">
        <v>0.1291</v>
      </c>
      <c r="V13" s="79">
        <v>1.791</v>
      </c>
      <c r="W13" s="70" t="s">
        <v>46</v>
      </c>
      <c r="X13" s="70" t="s">
        <v>47</v>
      </c>
      <c r="Y13" s="6" t="s">
        <v>61</v>
      </c>
      <c r="Z13" s="98"/>
      <c r="AA13" s="98"/>
      <c r="AB13" s="98"/>
    </row>
    <row r="14" s="5" customFormat="1" ht="39" customHeight="1" spans="1:28">
      <c r="A14" s="38"/>
      <c r="B14" s="44" t="s">
        <v>62</v>
      </c>
      <c r="C14" s="45"/>
      <c r="D14" s="45"/>
      <c r="E14" s="46"/>
      <c r="F14" s="42"/>
      <c r="G14" s="48">
        <f t="shared" si="2"/>
        <v>1600</v>
      </c>
      <c r="H14" s="43"/>
      <c r="I14" s="43">
        <f>I15</f>
        <v>1600</v>
      </c>
      <c r="J14" s="43"/>
      <c r="K14" s="43"/>
      <c r="L14" s="102"/>
      <c r="M14" s="102"/>
      <c r="N14" s="4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</row>
    <row r="15" s="6" customFormat="1" ht="166" customHeight="1" spans="1:28">
      <c r="A15" s="49">
        <v>4</v>
      </c>
      <c r="B15" s="51" t="s">
        <v>63</v>
      </c>
      <c r="C15" s="51" t="s">
        <v>40</v>
      </c>
      <c r="D15" s="51" t="s">
        <v>41</v>
      </c>
      <c r="E15" s="51" t="s">
        <v>42</v>
      </c>
      <c r="F15" s="52" t="s">
        <v>64</v>
      </c>
      <c r="G15" s="27">
        <f t="shared" si="2"/>
        <v>1600</v>
      </c>
      <c r="H15" s="53"/>
      <c r="I15" s="53">
        <v>1600</v>
      </c>
      <c r="J15" s="53"/>
      <c r="K15" s="53"/>
      <c r="L15" s="49" t="s">
        <v>44</v>
      </c>
      <c r="M15" s="49" t="s">
        <v>65</v>
      </c>
      <c r="N15" s="52" t="s">
        <v>66</v>
      </c>
      <c r="O15" s="79">
        <v>19</v>
      </c>
      <c r="P15" s="79">
        <v>153</v>
      </c>
      <c r="Q15" s="79">
        <f t="shared" si="3"/>
        <v>0.5665</v>
      </c>
      <c r="R15" s="79">
        <v>0.0369</v>
      </c>
      <c r="S15" s="79">
        <v>0.5296</v>
      </c>
      <c r="T15" s="79">
        <f t="shared" si="4"/>
        <v>1.9201</v>
      </c>
      <c r="U15" s="79">
        <v>0.1291</v>
      </c>
      <c r="V15" s="79">
        <v>1.791</v>
      </c>
      <c r="W15" s="70" t="s">
        <v>46</v>
      </c>
      <c r="X15" s="70" t="s">
        <v>47</v>
      </c>
      <c r="Y15" s="70" t="s">
        <v>46</v>
      </c>
      <c r="Z15" s="70" t="s">
        <v>47</v>
      </c>
      <c r="AA15" s="49"/>
      <c r="AB15" s="49"/>
    </row>
    <row r="16" s="5" customFormat="1" ht="39" customHeight="1" spans="1:28">
      <c r="A16" s="61"/>
      <c r="B16" s="62" t="s">
        <v>67</v>
      </c>
      <c r="C16" s="63"/>
      <c r="D16" s="63"/>
      <c r="E16" s="64"/>
      <c r="F16" s="65"/>
      <c r="G16" s="66">
        <f t="shared" si="2"/>
        <v>1000</v>
      </c>
      <c r="H16" s="66"/>
      <c r="I16" s="66"/>
      <c r="J16" s="66"/>
      <c r="K16" s="66">
        <f>K17</f>
        <v>1000</v>
      </c>
      <c r="L16" s="103"/>
      <c r="M16" s="103"/>
      <c r="N16" s="104"/>
      <c r="O16" s="103"/>
      <c r="P16" s="103"/>
      <c r="Q16" s="103"/>
      <c r="R16" s="103"/>
      <c r="S16" s="103"/>
      <c r="T16" s="103"/>
      <c r="U16" s="103"/>
      <c r="V16" s="103"/>
      <c r="W16" s="120"/>
      <c r="X16" s="120"/>
      <c r="Y16" s="103"/>
      <c r="Z16" s="103"/>
      <c r="AA16" s="103"/>
      <c r="AB16" s="103"/>
    </row>
    <row r="17" s="6" customFormat="1" ht="146" customHeight="1" spans="1:28">
      <c r="A17" s="49">
        <v>5</v>
      </c>
      <c r="B17" s="51" t="s">
        <v>68</v>
      </c>
      <c r="C17" s="51" t="s">
        <v>40</v>
      </c>
      <c r="D17" s="51" t="s">
        <v>41</v>
      </c>
      <c r="E17" s="51" t="s">
        <v>57</v>
      </c>
      <c r="F17" s="67" t="s">
        <v>69</v>
      </c>
      <c r="G17" s="27">
        <f t="shared" si="2"/>
        <v>1000</v>
      </c>
      <c r="H17" s="27"/>
      <c r="I17" s="27"/>
      <c r="J17" s="27"/>
      <c r="K17" s="27">
        <v>1000</v>
      </c>
      <c r="L17" s="75" t="s">
        <v>70</v>
      </c>
      <c r="M17" s="70" t="s">
        <v>71</v>
      </c>
      <c r="N17" s="105" t="s">
        <v>72</v>
      </c>
      <c r="O17" s="106">
        <v>19</v>
      </c>
      <c r="P17" s="106">
        <v>20</v>
      </c>
      <c r="Q17" s="121">
        <v>0.45</v>
      </c>
      <c r="R17" s="122">
        <v>0.44</v>
      </c>
      <c r="S17" s="122">
        <v>0.01</v>
      </c>
      <c r="T17" s="123">
        <v>0.275</v>
      </c>
      <c r="U17" s="123">
        <v>0.175</v>
      </c>
      <c r="V17" s="123">
        <v>0.1</v>
      </c>
      <c r="W17" s="70" t="s">
        <v>46</v>
      </c>
      <c r="X17" s="124" t="s">
        <v>47</v>
      </c>
      <c r="Y17" s="70" t="s">
        <v>73</v>
      </c>
      <c r="Z17" s="75" t="s">
        <v>74</v>
      </c>
      <c r="AA17" s="75"/>
      <c r="AB17" s="75"/>
    </row>
    <row r="18" s="5" customFormat="1" ht="39" customHeight="1" spans="1:28">
      <c r="A18" s="38"/>
      <c r="B18" s="39" t="s">
        <v>75</v>
      </c>
      <c r="C18" s="40"/>
      <c r="D18" s="40"/>
      <c r="E18" s="41"/>
      <c r="F18" s="54"/>
      <c r="G18" s="48">
        <f t="shared" ref="G18:K18" si="6">G19+G21</f>
        <v>910</v>
      </c>
      <c r="H18" s="48"/>
      <c r="I18" s="48">
        <f t="shared" si="6"/>
        <v>700</v>
      </c>
      <c r="J18" s="48"/>
      <c r="K18" s="48">
        <f t="shared" si="6"/>
        <v>210</v>
      </c>
      <c r="L18" s="98"/>
      <c r="M18" s="98"/>
      <c r="N18" s="99"/>
      <c r="O18" s="98"/>
      <c r="P18" s="98"/>
      <c r="Q18" s="98"/>
      <c r="R18" s="98"/>
      <c r="S18" s="98"/>
      <c r="T18" s="98"/>
      <c r="U18" s="98"/>
      <c r="V18" s="98"/>
      <c r="W18" s="119"/>
      <c r="X18" s="119"/>
      <c r="Y18" s="98"/>
      <c r="Z18" s="98"/>
      <c r="AA18" s="98"/>
      <c r="AB18" s="98"/>
    </row>
    <row r="19" s="5" customFormat="1" ht="39" customHeight="1" spans="1:28">
      <c r="A19" s="38"/>
      <c r="B19" s="44" t="s">
        <v>76</v>
      </c>
      <c r="C19" s="45"/>
      <c r="D19" s="45"/>
      <c r="E19" s="46"/>
      <c r="F19" s="54"/>
      <c r="G19" s="48">
        <f t="shared" ref="G19:G22" si="7">SUM(H19:K19)</f>
        <v>210</v>
      </c>
      <c r="H19" s="48"/>
      <c r="I19" s="48"/>
      <c r="J19" s="48"/>
      <c r="K19" s="48">
        <f>K20</f>
        <v>210</v>
      </c>
      <c r="L19" s="98"/>
      <c r="M19" s="98"/>
      <c r="N19" s="99"/>
      <c r="O19" s="98"/>
      <c r="P19" s="98"/>
      <c r="Q19" s="98"/>
      <c r="R19" s="98"/>
      <c r="S19" s="98"/>
      <c r="T19" s="98"/>
      <c r="U19" s="98"/>
      <c r="V19" s="98"/>
      <c r="W19" s="119"/>
      <c r="X19" s="119"/>
      <c r="Y19" s="98"/>
      <c r="Z19" s="98"/>
      <c r="AA19" s="98"/>
      <c r="AB19" s="98"/>
    </row>
    <row r="20" s="8" customFormat="1" ht="111" customHeight="1" spans="1:28">
      <c r="A20" s="68">
        <v>6</v>
      </c>
      <c r="B20" s="69" t="s">
        <v>77</v>
      </c>
      <c r="C20" s="69" t="s">
        <v>40</v>
      </c>
      <c r="D20" s="69" t="s">
        <v>41</v>
      </c>
      <c r="E20" s="69" t="s">
        <v>78</v>
      </c>
      <c r="F20" s="70" t="s">
        <v>79</v>
      </c>
      <c r="G20" s="27">
        <f t="shared" si="7"/>
        <v>210</v>
      </c>
      <c r="H20" s="71"/>
      <c r="I20" s="71"/>
      <c r="J20" s="71"/>
      <c r="K20" s="71">
        <v>210</v>
      </c>
      <c r="L20" s="79"/>
      <c r="M20" s="70" t="s">
        <v>80</v>
      </c>
      <c r="N20" s="70" t="s">
        <v>81</v>
      </c>
      <c r="O20" s="79">
        <v>19</v>
      </c>
      <c r="P20" s="79">
        <v>153</v>
      </c>
      <c r="Q20" s="79">
        <f>R20+S20</f>
        <v>0.5665</v>
      </c>
      <c r="R20" s="79">
        <v>0.0369</v>
      </c>
      <c r="S20" s="79">
        <v>0.5296</v>
      </c>
      <c r="T20" s="79">
        <f>U20+V20</f>
        <v>1.9201</v>
      </c>
      <c r="U20" s="79">
        <v>0.1291</v>
      </c>
      <c r="V20" s="79">
        <v>1.791</v>
      </c>
      <c r="W20" s="124" t="s">
        <v>82</v>
      </c>
      <c r="X20" s="124" t="s">
        <v>47</v>
      </c>
      <c r="Y20" s="79" t="s">
        <v>82</v>
      </c>
      <c r="Z20" s="79" t="s">
        <v>47</v>
      </c>
      <c r="AA20" s="79"/>
      <c r="AB20" s="79"/>
    </row>
    <row r="21" s="5" customFormat="1" ht="39" customHeight="1" spans="1:28">
      <c r="A21" s="38"/>
      <c r="B21" s="72" t="s">
        <v>83</v>
      </c>
      <c r="C21" s="73"/>
      <c r="D21" s="73"/>
      <c r="E21" s="74"/>
      <c r="F21" s="54"/>
      <c r="G21" s="48">
        <f t="shared" si="7"/>
        <v>700</v>
      </c>
      <c r="H21" s="48"/>
      <c r="I21" s="48">
        <f>I22</f>
        <v>700</v>
      </c>
      <c r="J21" s="48"/>
      <c r="K21" s="48"/>
      <c r="L21" s="98"/>
      <c r="M21" s="98"/>
      <c r="N21" s="99"/>
      <c r="O21" s="98"/>
      <c r="P21" s="98"/>
      <c r="Q21" s="98"/>
      <c r="R21" s="98"/>
      <c r="S21" s="98"/>
      <c r="T21" s="98"/>
      <c r="U21" s="98"/>
      <c r="V21" s="98"/>
      <c r="W21" s="119"/>
      <c r="X21" s="119"/>
      <c r="Y21" s="98"/>
      <c r="Z21" s="98"/>
      <c r="AA21" s="98"/>
      <c r="AB21" s="98"/>
    </row>
    <row r="22" s="6" customFormat="1" ht="125" customHeight="1" spans="1:28">
      <c r="A22" s="49">
        <v>7</v>
      </c>
      <c r="B22" s="75" t="s">
        <v>84</v>
      </c>
      <c r="C22" s="75" t="s">
        <v>40</v>
      </c>
      <c r="D22" s="75" t="s">
        <v>41</v>
      </c>
      <c r="E22" s="75" t="s">
        <v>85</v>
      </c>
      <c r="F22" s="76" t="s">
        <v>86</v>
      </c>
      <c r="G22" s="27">
        <f t="shared" si="7"/>
        <v>700</v>
      </c>
      <c r="H22" s="27"/>
      <c r="I22" s="27">
        <v>700</v>
      </c>
      <c r="J22" s="27"/>
      <c r="K22" s="27"/>
      <c r="L22" s="49" t="s">
        <v>44</v>
      </c>
      <c r="M22" s="107" t="s">
        <v>87</v>
      </c>
      <c r="N22" s="107" t="s">
        <v>88</v>
      </c>
      <c r="O22" s="79">
        <v>19</v>
      </c>
      <c r="P22" s="79">
        <v>153</v>
      </c>
      <c r="Q22" s="79">
        <f>R22+S22</f>
        <v>0.5665</v>
      </c>
      <c r="R22" s="79">
        <v>0.0369</v>
      </c>
      <c r="S22" s="79">
        <v>0.5296</v>
      </c>
      <c r="T22" s="79">
        <f>U22+V22</f>
        <v>1.9201</v>
      </c>
      <c r="U22" s="79">
        <v>0.1291</v>
      </c>
      <c r="V22" s="79">
        <v>1.791</v>
      </c>
      <c r="W22" s="125" t="s">
        <v>89</v>
      </c>
      <c r="X22" s="125" t="s">
        <v>47</v>
      </c>
      <c r="Y22" s="75" t="s">
        <v>90</v>
      </c>
      <c r="Z22" s="75" t="s">
        <v>91</v>
      </c>
      <c r="AA22" s="75"/>
      <c r="AB22" s="75"/>
    </row>
    <row r="23" s="4" customFormat="1" ht="39" customHeight="1" spans="1:28">
      <c r="A23" s="32" t="s">
        <v>92</v>
      </c>
      <c r="B23" s="33" t="s">
        <v>93</v>
      </c>
      <c r="C23" s="34"/>
      <c r="D23" s="34"/>
      <c r="E23" s="35"/>
      <c r="F23" s="36"/>
      <c r="G23" s="31">
        <f>G24+G29+G27</f>
        <v>1392.9</v>
      </c>
      <c r="H23" s="31"/>
      <c r="I23" s="31">
        <f>I24+I27</f>
        <v>642.6</v>
      </c>
      <c r="J23" s="31"/>
      <c r="K23" s="31">
        <f>K24+K29</f>
        <v>750.3</v>
      </c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117"/>
      <c r="X23" s="117"/>
      <c r="Y23" s="135"/>
      <c r="Z23" s="135"/>
      <c r="AA23" s="117"/>
      <c r="AB23" s="117"/>
    </row>
    <row r="24" s="5" customFormat="1" ht="39" customHeight="1" spans="1:28">
      <c r="A24" s="38"/>
      <c r="B24" s="39" t="s">
        <v>94</v>
      </c>
      <c r="C24" s="40"/>
      <c r="D24" s="40"/>
      <c r="E24" s="41"/>
      <c r="F24" s="54"/>
      <c r="G24" s="48">
        <f>SUM(H24:K24)</f>
        <v>841.9</v>
      </c>
      <c r="H24" s="48"/>
      <c r="I24" s="48">
        <f>I25</f>
        <v>251.6</v>
      </c>
      <c r="J24" s="48"/>
      <c r="K24" s="48">
        <f>K25+K26</f>
        <v>590.3</v>
      </c>
      <c r="L24" s="98"/>
      <c r="M24" s="98"/>
      <c r="N24" s="99"/>
      <c r="O24" s="98"/>
      <c r="P24" s="98"/>
      <c r="Q24" s="98"/>
      <c r="R24" s="98"/>
      <c r="S24" s="98"/>
      <c r="T24" s="98"/>
      <c r="U24" s="98"/>
      <c r="V24" s="98"/>
      <c r="W24" s="119"/>
      <c r="X24" s="119"/>
      <c r="Y24" s="98"/>
      <c r="Z24" s="98"/>
      <c r="AA24" s="98"/>
      <c r="AB24" s="98"/>
    </row>
    <row r="25" s="8" customFormat="1" ht="229" customHeight="1" spans="1:28">
      <c r="A25" s="77">
        <v>8</v>
      </c>
      <c r="B25" s="78" t="s">
        <v>95</v>
      </c>
      <c r="C25" s="79" t="s">
        <v>40</v>
      </c>
      <c r="D25" s="80" t="s">
        <v>41</v>
      </c>
      <c r="E25" s="80" t="s">
        <v>96</v>
      </c>
      <c r="F25" s="81" t="s">
        <v>97</v>
      </c>
      <c r="G25" s="27">
        <f>SUM(H25:K25)</f>
        <v>443.9</v>
      </c>
      <c r="H25" s="82"/>
      <c r="I25" s="82">
        <v>251.6</v>
      </c>
      <c r="J25" s="82"/>
      <c r="K25" s="82">
        <v>192.3</v>
      </c>
      <c r="L25" s="77" t="s">
        <v>98</v>
      </c>
      <c r="M25" s="80" t="s">
        <v>99</v>
      </c>
      <c r="N25" s="108" t="s">
        <v>100</v>
      </c>
      <c r="O25" s="109">
        <v>1</v>
      </c>
      <c r="P25" s="109">
        <v>6</v>
      </c>
      <c r="Q25" s="126">
        <v>0.6571</v>
      </c>
      <c r="R25" s="126">
        <v>0.0029</v>
      </c>
      <c r="S25" s="126">
        <v>0.6542</v>
      </c>
      <c r="T25" s="126">
        <v>0.1953</v>
      </c>
      <c r="U25" s="126">
        <v>0.0091</v>
      </c>
      <c r="V25" s="126">
        <v>0.1862</v>
      </c>
      <c r="W25" s="127" t="s">
        <v>101</v>
      </c>
      <c r="Y25" s="137" t="s">
        <v>96</v>
      </c>
      <c r="Z25" s="80"/>
      <c r="AA25" s="80"/>
      <c r="AB25" s="80"/>
    </row>
    <row r="26" s="9" customFormat="1" ht="62" customHeight="1" spans="1:28">
      <c r="A26" s="68">
        <v>9</v>
      </c>
      <c r="B26" s="83" t="s">
        <v>102</v>
      </c>
      <c r="C26" s="79" t="s">
        <v>40</v>
      </c>
      <c r="D26" s="79" t="s">
        <v>41</v>
      </c>
      <c r="E26" s="84" t="s">
        <v>103</v>
      </c>
      <c r="F26" s="85" t="s">
        <v>104</v>
      </c>
      <c r="G26" s="27">
        <f>SUM(H26:K26)</f>
        <v>398</v>
      </c>
      <c r="H26" s="71"/>
      <c r="I26" s="71"/>
      <c r="J26" s="71"/>
      <c r="K26" s="71">
        <v>398</v>
      </c>
      <c r="L26" s="79" t="s">
        <v>70</v>
      </c>
      <c r="M26" s="110" t="s">
        <v>105</v>
      </c>
      <c r="N26" s="110" t="s">
        <v>105</v>
      </c>
      <c r="O26" s="79"/>
      <c r="P26" s="111">
        <v>1</v>
      </c>
      <c r="Q26" s="128">
        <v>0.0396</v>
      </c>
      <c r="R26" s="128">
        <v>0.0016</v>
      </c>
      <c r="S26" s="128">
        <v>0.038</v>
      </c>
      <c r="T26" s="128">
        <v>0.172</v>
      </c>
      <c r="U26" s="128">
        <v>0.0064</v>
      </c>
      <c r="V26" s="128">
        <v>0.1656</v>
      </c>
      <c r="W26" s="129" t="s">
        <v>106</v>
      </c>
      <c r="X26" s="124" t="s">
        <v>107</v>
      </c>
      <c r="Y26" s="129" t="s">
        <v>108</v>
      </c>
      <c r="Z26" s="124" t="s">
        <v>107</v>
      </c>
      <c r="AA26" s="79"/>
      <c r="AB26" s="79"/>
    </row>
    <row r="27" s="10" customFormat="1" ht="62" customHeight="1" spans="1:28">
      <c r="A27" s="86"/>
      <c r="B27" s="39" t="s">
        <v>109</v>
      </c>
      <c r="C27" s="40"/>
      <c r="D27" s="40"/>
      <c r="E27" s="41"/>
      <c r="F27" s="87"/>
      <c r="G27" s="31">
        <f>G28</f>
        <v>391</v>
      </c>
      <c r="H27" s="31"/>
      <c r="I27" s="31">
        <f>I28</f>
        <v>391</v>
      </c>
      <c r="J27" s="31"/>
      <c r="K27" s="31">
        <f>K28</f>
        <v>0</v>
      </c>
      <c r="L27" s="112"/>
      <c r="M27" s="113"/>
      <c r="N27" s="113"/>
      <c r="O27" s="112"/>
      <c r="P27" s="114"/>
      <c r="Q27" s="130"/>
      <c r="R27" s="130"/>
      <c r="S27" s="130"/>
      <c r="T27" s="130"/>
      <c r="U27" s="130"/>
      <c r="V27" s="130"/>
      <c r="W27" s="131"/>
      <c r="X27" s="132"/>
      <c r="Y27" s="131"/>
      <c r="Z27" s="112"/>
      <c r="AA27" s="112"/>
      <c r="AB27" s="112"/>
    </row>
    <row r="28" s="5" customFormat="1" ht="170" customHeight="1" spans="1:28">
      <c r="A28" s="68">
        <v>10</v>
      </c>
      <c r="B28" s="83" t="s">
        <v>110</v>
      </c>
      <c r="C28" s="83" t="s">
        <v>40</v>
      </c>
      <c r="D28" s="83" t="s">
        <v>41</v>
      </c>
      <c r="E28" s="83" t="s">
        <v>111</v>
      </c>
      <c r="F28" s="83" t="s">
        <v>112</v>
      </c>
      <c r="G28" s="27">
        <f>SUM(H28:K28)</f>
        <v>391</v>
      </c>
      <c r="H28" s="48"/>
      <c r="I28" s="27">
        <v>391</v>
      </c>
      <c r="J28" s="48"/>
      <c r="K28" s="48"/>
      <c r="L28" s="79" t="s">
        <v>113</v>
      </c>
      <c r="M28" s="110" t="s">
        <v>114</v>
      </c>
      <c r="N28" s="110" t="s">
        <v>115</v>
      </c>
      <c r="O28" s="79"/>
      <c r="P28" s="111">
        <v>1</v>
      </c>
      <c r="Q28" s="128">
        <v>0.0231</v>
      </c>
      <c r="R28" s="128">
        <v>0.0007</v>
      </c>
      <c r="S28" s="128">
        <f>Q28-R28</f>
        <v>0.0224</v>
      </c>
      <c r="T28" s="128">
        <v>0.0803</v>
      </c>
      <c r="U28" s="128">
        <v>0.0016</v>
      </c>
      <c r="V28" s="128">
        <f>T28-U28</f>
        <v>0.0787</v>
      </c>
      <c r="W28" s="129" t="s">
        <v>46</v>
      </c>
      <c r="X28" s="124" t="s">
        <v>47</v>
      </c>
      <c r="Y28" s="129" t="s">
        <v>116</v>
      </c>
      <c r="Z28" s="79" t="s">
        <v>117</v>
      </c>
      <c r="AA28" s="98"/>
      <c r="AB28" s="98"/>
    </row>
    <row r="29" s="5" customFormat="1" ht="39" customHeight="1" spans="1:28">
      <c r="A29" s="38"/>
      <c r="B29" s="39" t="s">
        <v>118</v>
      </c>
      <c r="C29" s="40"/>
      <c r="D29" s="40"/>
      <c r="E29" s="41"/>
      <c r="F29" s="54"/>
      <c r="G29" s="48">
        <f>SUM(H29:K29)</f>
        <v>160</v>
      </c>
      <c r="H29" s="48"/>
      <c r="I29" s="48"/>
      <c r="J29" s="48"/>
      <c r="K29" s="48">
        <f>K30</f>
        <v>160</v>
      </c>
      <c r="L29" s="98"/>
      <c r="M29" s="98"/>
      <c r="N29" s="99"/>
      <c r="O29" s="98"/>
      <c r="P29" s="98"/>
      <c r="Q29" s="98"/>
      <c r="R29" s="98"/>
      <c r="S29" s="98"/>
      <c r="T29" s="98"/>
      <c r="U29" s="98"/>
      <c r="V29" s="98"/>
      <c r="W29" s="119"/>
      <c r="X29" s="119"/>
      <c r="Y29" s="98"/>
      <c r="Z29" s="98"/>
      <c r="AA29" s="98"/>
      <c r="AB29" s="98"/>
    </row>
    <row r="30" s="8" customFormat="1" ht="47" customHeight="1" spans="1:28">
      <c r="A30" s="68">
        <v>11</v>
      </c>
      <c r="B30" s="70" t="s">
        <v>119</v>
      </c>
      <c r="C30" s="69" t="s">
        <v>40</v>
      </c>
      <c r="D30" s="69" t="s">
        <v>41</v>
      </c>
      <c r="E30" s="69" t="s">
        <v>120</v>
      </c>
      <c r="F30" s="70" t="s">
        <v>121</v>
      </c>
      <c r="G30" s="27">
        <f>SUM(H30:K30)</f>
        <v>160</v>
      </c>
      <c r="H30" s="71"/>
      <c r="I30" s="71"/>
      <c r="J30" s="71"/>
      <c r="K30" s="71">
        <v>160</v>
      </c>
      <c r="L30" s="79"/>
      <c r="M30" s="70" t="s">
        <v>122</v>
      </c>
      <c r="N30" s="70" t="s">
        <v>122</v>
      </c>
      <c r="O30" s="115"/>
      <c r="P30" s="115">
        <v>2</v>
      </c>
      <c r="Q30" s="115">
        <v>0.1098</v>
      </c>
      <c r="R30" s="115">
        <v>0.0098</v>
      </c>
      <c r="S30" s="115">
        <v>0.1</v>
      </c>
      <c r="T30" s="115">
        <v>0.455</v>
      </c>
      <c r="U30" s="115">
        <v>0.045</v>
      </c>
      <c r="V30" s="115">
        <v>0.41</v>
      </c>
      <c r="W30" s="115" t="s">
        <v>123</v>
      </c>
      <c r="X30" s="124"/>
      <c r="Y30" s="115" t="s">
        <v>120</v>
      </c>
      <c r="Z30" s="79"/>
      <c r="AA30" s="79"/>
      <c r="AB30" s="79"/>
    </row>
  </sheetData>
  <mergeCells count="39">
    <mergeCell ref="A1:B1"/>
    <mergeCell ref="A2:AB2"/>
    <mergeCell ref="G3:K3"/>
    <mergeCell ref="M3:V3"/>
    <mergeCell ref="W3:X3"/>
    <mergeCell ref="Y3:Z3"/>
    <mergeCell ref="O4:P4"/>
    <mergeCell ref="Q4:S4"/>
    <mergeCell ref="T4:V4"/>
    <mergeCell ref="A6:F6"/>
    <mergeCell ref="B7:E7"/>
    <mergeCell ref="B8:E8"/>
    <mergeCell ref="B9:E9"/>
    <mergeCell ref="B11:E11"/>
    <mergeCell ref="B14:E14"/>
    <mergeCell ref="B16:E16"/>
    <mergeCell ref="B18:E18"/>
    <mergeCell ref="B19:E19"/>
    <mergeCell ref="B21:E21"/>
    <mergeCell ref="B23:E23"/>
    <mergeCell ref="B24:E24"/>
    <mergeCell ref="B27:E27"/>
    <mergeCell ref="B29:E2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3:L5"/>
    <mergeCell ref="M4:M5"/>
    <mergeCell ref="N4:N5"/>
    <mergeCell ref="AA3:AA4"/>
    <mergeCell ref="AB3:AB4"/>
  </mergeCells>
  <printOptions horizontalCentered="1"/>
  <pageMargins left="0.25" right="0.25" top="0.393055555555556" bottom="0.275" header="0.196527777777778" footer="0.156944444444444"/>
  <pageSetup paperSize="9" scale="40" fitToHeight="0" orientation="landscape" useFirstPageNumber="1"/>
  <headerFooter>
    <oddFooter>&amp;C&amp;14- &amp;P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芯</cp:lastModifiedBy>
  <dcterms:created xsi:type="dcterms:W3CDTF">2023-02-28T06:32:00Z</dcterms:created>
  <dcterms:modified xsi:type="dcterms:W3CDTF">2023-03-01T08:39:45Z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BFFB998D300D4460BC71F4312C60E9A0</vt:lpwstr>
  </property>
  <property fmtid="{D5CDD505-2E9C-101B-9397-08002B2CF9AE}" pid="3" name="KSOProductBuildVer">
    <vt:lpwstr>2052-11.1.0.13703</vt:lpwstr>
  </property>
</Properties>
</file>